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2"/>
  </bookViews>
  <sheets>
    <sheet name="Registrering" sheetId="1" r:id="rId1"/>
    <sheet name="Månedsrapport" sheetId="2" r:id="rId2"/>
    <sheet name="årsrapport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<sst xmlns="http://schemas.openxmlformats.org/spreadsheetml/2006/main" count="505" uniqueCount="186">
  <si>
    <t>Maj</t>
  </si>
  <si>
    <t>I alt</t>
  </si>
  <si>
    <t>indtægt</t>
  </si>
  <si>
    <t>udgift</t>
  </si>
  <si>
    <t xml:space="preserve"> </t>
  </si>
  <si>
    <t>Januar</t>
  </si>
  <si>
    <t>Februar</t>
  </si>
  <si>
    <t>Marts</t>
  </si>
  <si>
    <t>April</t>
  </si>
  <si>
    <t>Juni</t>
  </si>
  <si>
    <t>Juli</t>
  </si>
  <si>
    <t>August</t>
  </si>
  <si>
    <t>September</t>
  </si>
  <si>
    <t>Oktober</t>
  </si>
  <si>
    <t>November</t>
  </si>
  <si>
    <t>December</t>
  </si>
  <si>
    <t>Rest</t>
  </si>
  <si>
    <t>(-) = merforbrug</t>
  </si>
  <si>
    <t>(+) = mindreforbrug</t>
  </si>
  <si>
    <t>Gentagne år til år</t>
  </si>
  <si>
    <t>aktuelt år</t>
  </si>
  <si>
    <t>Disponeret</t>
  </si>
  <si>
    <t>Fisketure</t>
  </si>
  <si>
    <t>Disponeret i alt</t>
  </si>
  <si>
    <t>Forbrugt</t>
  </si>
  <si>
    <t>Film</t>
  </si>
  <si>
    <t>Indtægter</t>
  </si>
  <si>
    <t>Udgifter</t>
  </si>
  <si>
    <t>Budget</t>
  </si>
  <si>
    <t>Forbrug</t>
  </si>
  <si>
    <t>Over- / underskud</t>
  </si>
  <si>
    <t>Budget - Forbrug</t>
  </si>
  <si>
    <t xml:space="preserve">  </t>
  </si>
  <si>
    <t>Coda</t>
  </si>
  <si>
    <r>
      <t xml:space="preserve">kursus tilskud        </t>
    </r>
    <r>
      <rPr>
        <b/>
        <sz val="8"/>
        <color indexed="8"/>
        <rFont val="Arial"/>
        <family val="2"/>
      </rPr>
      <t>(besluttet i 2021)</t>
    </r>
  </si>
  <si>
    <r>
      <t xml:space="preserve">undervisere krea    </t>
    </r>
    <r>
      <rPr>
        <b/>
        <sz val="8"/>
        <color indexed="8"/>
        <rFont val="Arial"/>
        <family val="2"/>
      </rPr>
      <t>(besluttet i 2021)</t>
    </r>
  </si>
  <si>
    <t>Korrektion til overført</t>
  </si>
  <si>
    <t>Korrektion af overført</t>
  </si>
  <si>
    <t>Sensommer Rejse</t>
  </si>
  <si>
    <t>v</t>
  </si>
  <si>
    <t>Ikke forbrugt budget</t>
  </si>
  <si>
    <t>Brugerbestyrelsens Rådighedsbeløb   2023</t>
  </si>
  <si>
    <t>Overført fra 2022</t>
  </si>
  <si>
    <t>Årsbudget 2023</t>
  </si>
  <si>
    <t>Brugerbestyrelsens rådighedsbeløb   2023</t>
  </si>
  <si>
    <t xml:space="preserve">        aktuelt år</t>
  </si>
  <si>
    <t>tekst</t>
  </si>
  <si>
    <t>gentagne år til år</t>
  </si>
  <si>
    <t>materialer</t>
  </si>
  <si>
    <t>koda</t>
  </si>
  <si>
    <t>materiale væve</t>
  </si>
  <si>
    <t>creativ compagni</t>
  </si>
  <si>
    <t>line til crea</t>
  </si>
  <si>
    <t>drejer endebakker</t>
  </si>
  <si>
    <t>rundstokke</t>
  </si>
  <si>
    <t>balancepude</t>
  </si>
  <si>
    <t>rettet printer i IT</t>
  </si>
  <si>
    <t>plastikkasser</t>
  </si>
  <si>
    <t>forskudskasse</t>
  </si>
  <si>
    <t>urtegården</t>
  </si>
  <si>
    <t>cerama</t>
  </si>
  <si>
    <t>affaldssække</t>
  </si>
  <si>
    <t>pincetter</t>
  </si>
  <si>
    <t>visafin. Tusch</t>
  </si>
  <si>
    <t>permanent marker</t>
  </si>
  <si>
    <t>creativ compagny</t>
  </si>
  <si>
    <t>kasse til krolf</t>
  </si>
  <si>
    <t>lyreco</t>
  </si>
  <si>
    <t>sorrig lervarefabrik</t>
  </si>
  <si>
    <t>sytråd overlock</t>
  </si>
  <si>
    <t>brugerbet. papirsblomster</t>
  </si>
  <si>
    <t>silica aps</t>
  </si>
  <si>
    <t>plader lerværksted</t>
  </si>
  <si>
    <t>filtmaterialer</t>
  </si>
  <si>
    <t>søren søgård</t>
  </si>
  <si>
    <t>filtnig porto</t>
  </si>
  <si>
    <t>lekolar a/s</t>
  </si>
  <si>
    <t>søgård transport</t>
  </si>
  <si>
    <t>undervisning papirsblomster</t>
  </si>
  <si>
    <r>
      <t xml:space="preserve">Stole til krea </t>
    </r>
    <r>
      <rPr>
        <b/>
        <sz val="8"/>
        <color indexed="8"/>
        <rFont val="Arial"/>
        <family val="2"/>
      </rPr>
      <t>(besluttet i 2021)</t>
    </r>
  </si>
  <si>
    <t>Keramikovn årligt eftersyn</t>
  </si>
  <si>
    <t>Eftersyn symaskiner</t>
  </si>
  <si>
    <t>Materialer</t>
  </si>
  <si>
    <t>frø orangeriet</t>
  </si>
  <si>
    <t>træ til drejning</t>
  </si>
  <si>
    <t>pandelampe</t>
  </si>
  <si>
    <t>raku</t>
  </si>
  <si>
    <t>HW Larsen</t>
  </si>
  <si>
    <t>raku workshop</t>
  </si>
  <si>
    <t>returpant</t>
  </si>
  <si>
    <t>diverse</t>
  </si>
  <si>
    <t>SKYTTEN vævning</t>
  </si>
  <si>
    <t>Symaskiner</t>
  </si>
  <si>
    <t>planter</t>
  </si>
  <si>
    <t>beugerbest. Møde</t>
  </si>
  <si>
    <t>motion picture</t>
  </si>
  <si>
    <t>seniortur</t>
  </si>
  <si>
    <t>kreativ compagny</t>
  </si>
  <si>
    <t>billiard</t>
  </si>
  <si>
    <t>creme</t>
  </si>
  <si>
    <t>sommerfest</t>
  </si>
  <si>
    <t>creative compagny</t>
  </si>
  <si>
    <t>Krolf - polohirts</t>
  </si>
  <si>
    <t>Tilskud julefrokost</t>
  </si>
  <si>
    <t>Salg Åbent hus</t>
  </si>
  <si>
    <t>Frugtbuske</t>
  </si>
  <si>
    <t>Sommerfest</t>
  </si>
  <si>
    <t>Yoga-blok</t>
  </si>
  <si>
    <t>Materialer August</t>
  </si>
  <si>
    <t>Skytten</t>
  </si>
  <si>
    <t>Savkæde / olie</t>
  </si>
  <si>
    <t>Lekolar A/S</t>
  </si>
  <si>
    <t>Silica aps</t>
  </si>
  <si>
    <t>Kjøge miniby</t>
  </si>
  <si>
    <t>Koporalkroen</t>
  </si>
  <si>
    <t>Roskilde Turistfart Køge</t>
  </si>
  <si>
    <t>Krolf Trøjer</t>
  </si>
  <si>
    <t>Tilskud fisketur 19-09-23</t>
  </si>
  <si>
    <t>Vikingebus A/S Roskilde</t>
  </si>
  <si>
    <t>Tilskud til revy</t>
  </si>
  <si>
    <t>Materialer Åbenthus</t>
  </si>
  <si>
    <t>Lekular A/S</t>
  </si>
  <si>
    <t>Lak Åbenthus</t>
  </si>
  <si>
    <t>Banko talonner</t>
  </si>
  <si>
    <t>Krolf km-penge</t>
  </si>
  <si>
    <t>Bosjøkloster</t>
  </si>
  <si>
    <t>Materialer August 2023</t>
  </si>
  <si>
    <t>Tilskud Vallaensbæk Revyen</t>
  </si>
  <si>
    <t>Det Gyldne brød - Møde</t>
  </si>
  <si>
    <t>Fisketur 19-09-2023</t>
  </si>
  <si>
    <t>Hyggespreder nisser</t>
  </si>
  <si>
    <t>Den Gode kammerat Rundvisning</t>
  </si>
  <si>
    <t>Honra Lappeteknik</t>
  </si>
  <si>
    <t>Guide Roskilde Domkirke</t>
  </si>
  <si>
    <t>Materialer Åbenhus</t>
  </si>
  <si>
    <t>salg materialer oktober 2023</t>
  </si>
  <si>
    <t>Creativ Compagni</t>
  </si>
  <si>
    <t>Urtegården</t>
  </si>
  <si>
    <t>Lekolar</t>
  </si>
  <si>
    <t>Vallensbæk Revy mad</t>
  </si>
  <si>
    <t>Lekolar perlevæv</t>
  </si>
  <si>
    <t>DJ Åbent Hus lak og bejse</t>
  </si>
  <si>
    <t>Åbent Hus Nemlig.com</t>
  </si>
  <si>
    <t>Tonni Anette mat. Malerhold</t>
  </si>
  <si>
    <t>Honorar papirblomster</t>
  </si>
  <si>
    <t>Det Gyldne Brød</t>
  </si>
  <si>
    <t>HGS materialer Åbent Hus</t>
  </si>
  <si>
    <t>Lyreco manillamærker</t>
  </si>
  <si>
    <t>INCO julekugle</t>
  </si>
  <si>
    <t>INCO æbleskiver</t>
  </si>
  <si>
    <t>Åbent Hus nakkefilet servietter</t>
  </si>
  <si>
    <t>PL fisketur 24/10-23</t>
  </si>
  <si>
    <t>Åbent Hus salg</t>
  </si>
  <si>
    <t>Åbent Hus cafe</t>
  </si>
  <si>
    <t>Kabeltromler</t>
  </si>
  <si>
    <t>Holmen</t>
  </si>
  <si>
    <t>Salg</t>
  </si>
  <si>
    <t xml:space="preserve">Eftersalg Åbent Hus </t>
  </si>
  <si>
    <t>Billetsalg julefrokost</t>
  </si>
  <si>
    <t>Billetsalg Bosjø</t>
  </si>
  <si>
    <t>Malerhold sep. 2023</t>
  </si>
  <si>
    <t>pizza åbent hus</t>
  </si>
  <si>
    <t>Creativ Compagny</t>
  </si>
  <si>
    <t>Smykkedele</t>
  </si>
  <si>
    <t>Nemlig</t>
  </si>
  <si>
    <t>Inco</t>
  </si>
  <si>
    <t>Vikingbus</t>
  </si>
  <si>
    <t>Brød brugerbest.</t>
  </si>
  <si>
    <t>Coop</t>
  </si>
  <si>
    <t>Offersen Sy</t>
  </si>
  <si>
    <t>Pens. Julefest</t>
  </si>
  <si>
    <t>Juledekorationer</t>
  </si>
  <si>
    <t>Cerama</t>
  </si>
  <si>
    <t>Nemlig åkander</t>
  </si>
  <si>
    <t>Centrum Fisk</t>
  </si>
  <si>
    <t>Drikkelse julefrokost</t>
  </si>
  <si>
    <t xml:space="preserve">Bosjø </t>
  </si>
  <si>
    <t>Bus Santa Lucia</t>
  </si>
  <si>
    <t>Fiskefilet / flæskesteg</t>
  </si>
  <si>
    <t>Slagter</t>
  </si>
  <si>
    <t>Ost</t>
  </si>
  <si>
    <t>Rytter Rødovre Centrum</t>
  </si>
  <si>
    <t>Stegepande</t>
  </si>
  <si>
    <t>Stavblender</t>
  </si>
  <si>
    <t>Spindelsvæven</t>
  </si>
  <si>
    <t>1. januar - 31. december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</si>
</sst>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_ * #,##0.0_ ;_ * \-#,##0.0_ ;_ * &quot;-&quot;??_ ;_ @_ "/>
    <numFmt numFmtId="175" formatCode="_ * #,##0_ ;_ * \-#,##0_ ;_ * &quot;-&quot;??_ ;_ @_ "/>
    <numFmt numFmtId="176" formatCode="&quot;Ja&quot;;&quot;Ja&quot;;&quot;Nej&quot;"/>
    <numFmt numFmtId="177" formatCode="&quot;Sandt&quot;;&quot;Sandt&quot;;&quot;Falsk&quot;"/>
    <numFmt numFmtId="178" formatCode="&quot;Til&quot;;&quot;Til&quot;;&quot;Fra&quot;"/>
    <numFmt numFmtId="179" formatCode="[$€-2]\ #.##000_);[Red]\([$€-2]\ #.##000\)"/>
    <numFmt numFmtId="180" formatCode="[$-406]d\.\ mmmm\ yyyy"/>
    <numFmt numFmtId="181" formatCode="0.0"/>
    <numFmt numFmtId="182" formatCode="dd\.mm\.yyyy"/>
    <numFmt numFmtId="183" formatCode="#,##0.00;\-#,##0.00;#,##0.00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4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0" borderId="3" applyNumberFormat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175" fontId="45" fillId="0" borderId="0" xfId="45" applyNumberFormat="1" applyFont="1" applyAlignment="1">
      <alignment/>
    </xf>
    <xf numFmtId="0" fontId="46" fillId="0" borderId="0" xfId="0" applyFont="1" applyAlignment="1">
      <alignment horizontal="left"/>
    </xf>
    <xf numFmtId="0" fontId="46" fillId="0" borderId="10" xfId="0" applyFont="1" applyBorder="1" applyAlignment="1">
      <alignment/>
    </xf>
    <xf numFmtId="175" fontId="46" fillId="0" borderId="11" xfId="45" applyNumberFormat="1" applyFont="1" applyBorder="1" applyAlignment="1">
      <alignment/>
    </xf>
    <xf numFmtId="175" fontId="45" fillId="0" borderId="12" xfId="45" applyNumberFormat="1" applyFont="1" applyBorder="1" applyAlignment="1">
      <alignment/>
    </xf>
    <xf numFmtId="175" fontId="46" fillId="0" borderId="11" xfId="45" applyNumberFormat="1" applyFont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0" xfId="0" applyFont="1" applyAlignment="1" quotePrefix="1">
      <alignment/>
    </xf>
    <xf numFmtId="0" fontId="46" fillId="0" borderId="0" xfId="0" applyFont="1" applyBorder="1" applyAlignment="1">
      <alignment/>
    </xf>
    <xf numFmtId="175" fontId="46" fillId="0" borderId="0" xfId="45" applyNumberFormat="1" applyFont="1" applyBorder="1" applyAlignment="1">
      <alignment/>
    </xf>
    <xf numFmtId="0" fontId="46" fillId="0" borderId="11" xfId="0" applyFont="1" applyBorder="1" applyAlignment="1">
      <alignment/>
    </xf>
    <xf numFmtId="175" fontId="46" fillId="0" borderId="10" xfId="45" applyNumberFormat="1" applyFont="1" applyBorder="1" applyAlignment="1">
      <alignment/>
    </xf>
    <xf numFmtId="175" fontId="46" fillId="0" borderId="14" xfId="45" applyNumberFormat="1" applyFont="1" applyBorder="1" applyAlignment="1">
      <alignment/>
    </xf>
    <xf numFmtId="175" fontId="46" fillId="0" borderId="12" xfId="45" applyNumberFormat="1" applyFont="1" applyBorder="1" applyAlignment="1">
      <alignment/>
    </xf>
    <xf numFmtId="175" fontId="46" fillId="0" borderId="0" xfId="45" applyNumberFormat="1" applyFont="1" applyBorder="1" applyAlignment="1">
      <alignment/>
    </xf>
    <xf numFmtId="175" fontId="46" fillId="0" borderId="0" xfId="45" applyNumberFormat="1" applyFont="1" applyBorder="1" applyAlignment="1">
      <alignment horizontal="right"/>
    </xf>
    <xf numFmtId="175" fontId="46" fillId="33" borderId="11" xfId="45" applyNumberFormat="1" applyFont="1" applyFill="1" applyBorder="1" applyAlignment="1">
      <alignment/>
    </xf>
    <xf numFmtId="175" fontId="46" fillId="33" borderId="11" xfId="45" applyNumberFormat="1" applyFont="1" applyFill="1" applyBorder="1" applyAlignment="1">
      <alignment horizontal="right"/>
    </xf>
    <xf numFmtId="175" fontId="45" fillId="34" borderId="0" xfId="45" applyNumberFormat="1" applyFont="1" applyFill="1" applyAlignment="1">
      <alignment/>
    </xf>
    <xf numFmtId="175" fontId="45" fillId="34" borderId="0" xfId="45" applyNumberFormat="1" applyFont="1" applyFill="1" applyBorder="1" applyAlignment="1">
      <alignment/>
    </xf>
    <xf numFmtId="175" fontId="46" fillId="0" borderId="15" xfId="45" applyNumberFormat="1" applyFont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0" xfId="0" applyFont="1" applyAlignment="1" quotePrefix="1">
      <alignment/>
    </xf>
    <xf numFmtId="175" fontId="46" fillId="0" borderId="0" xfId="0" applyNumberFormat="1" applyFont="1" applyAlignment="1">
      <alignment/>
    </xf>
    <xf numFmtId="175" fontId="46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175" fontId="0" fillId="0" borderId="0" xfId="45" applyNumberFormat="1" applyFont="1" applyFill="1" applyBorder="1" applyAlignment="1">
      <alignment/>
    </xf>
    <xf numFmtId="175" fontId="45" fillId="0" borderId="13" xfId="45" applyNumberFormat="1" applyFont="1" applyBorder="1" applyAlignment="1">
      <alignment/>
    </xf>
    <xf numFmtId="175" fontId="46" fillId="34" borderId="11" xfId="45" applyNumberFormat="1" applyFont="1" applyFill="1" applyBorder="1" applyAlignment="1">
      <alignment/>
    </xf>
    <xf numFmtId="0" fontId="48" fillId="0" borderId="0" xfId="0" applyFont="1" applyAlignment="1">
      <alignment horizontal="left"/>
    </xf>
    <xf numFmtId="175" fontId="46" fillId="0" borderId="14" xfId="45" applyNumberFormat="1" applyFont="1" applyFill="1" applyBorder="1" applyAlignment="1">
      <alignment/>
    </xf>
    <xf numFmtId="175" fontId="46" fillId="0" borderId="12" xfId="45" applyNumberFormat="1" applyFont="1" applyFill="1" applyBorder="1" applyAlignment="1">
      <alignment/>
    </xf>
    <xf numFmtId="0" fontId="46" fillId="0" borderId="11" xfId="0" applyFont="1" applyBorder="1" applyAlignment="1">
      <alignment horizontal="right" wrapText="1"/>
    </xf>
    <xf numFmtId="175" fontId="46" fillId="0" borderId="16" xfId="45" applyNumberFormat="1" applyFont="1" applyBorder="1" applyAlignment="1">
      <alignment horizontal="right" wrapText="1"/>
    </xf>
    <xf numFmtId="175" fontId="0" fillId="0" borderId="10" xfId="45" applyNumberFormat="1" applyFont="1" applyFill="1" applyBorder="1" applyAlignment="1">
      <alignment/>
    </xf>
    <xf numFmtId="175" fontId="0" fillId="0" borderId="16" xfId="45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175" fontId="45" fillId="0" borderId="0" xfId="45" applyNumberFormat="1" applyFont="1" applyBorder="1" applyAlignment="1">
      <alignment/>
    </xf>
    <xf numFmtId="175" fontId="45" fillId="0" borderId="17" xfId="45" applyNumberFormat="1" applyFont="1" applyBorder="1" applyAlignment="1">
      <alignment/>
    </xf>
    <xf numFmtId="175" fontId="45" fillId="0" borderId="0" xfId="0" applyNumberFormat="1" applyFont="1" applyAlignment="1">
      <alignment/>
    </xf>
    <xf numFmtId="175" fontId="0" fillId="0" borderId="0" xfId="45" applyNumberFormat="1" applyFont="1" applyFill="1" applyAlignment="1">
      <alignment/>
    </xf>
    <xf numFmtId="175" fontId="0" fillId="0" borderId="14" xfId="45" applyNumberFormat="1" applyFont="1" applyFill="1" applyBorder="1" applyAlignment="1">
      <alignment/>
    </xf>
    <xf numFmtId="175" fontId="49" fillId="0" borderId="0" xfId="45" applyNumberFormat="1" applyFont="1" applyFill="1" applyAlignment="1">
      <alignment/>
    </xf>
    <xf numFmtId="175" fontId="0" fillId="0" borderId="18" xfId="45" applyNumberFormat="1" applyFont="1" applyFill="1" applyBorder="1" applyAlignment="1">
      <alignment/>
    </xf>
    <xf numFmtId="175" fontId="43" fillId="0" borderId="19" xfId="45" applyNumberFormat="1" applyFont="1" applyFill="1" applyBorder="1" applyAlignment="1">
      <alignment/>
    </xf>
    <xf numFmtId="175" fontId="43" fillId="0" borderId="20" xfId="45" applyNumberFormat="1" applyFont="1" applyFill="1" applyBorder="1" applyAlignment="1">
      <alignment/>
    </xf>
    <xf numFmtId="175" fontId="43" fillId="0" borderId="21" xfId="45" applyNumberFormat="1" applyFont="1" applyFill="1" applyBorder="1" applyAlignment="1">
      <alignment/>
    </xf>
    <xf numFmtId="175" fontId="0" fillId="0" borderId="0" xfId="45" applyNumberFormat="1" applyFont="1" applyFill="1" applyAlignment="1">
      <alignment/>
    </xf>
    <xf numFmtId="1" fontId="50" fillId="0" borderId="0" xfId="45" applyNumberFormat="1" applyFont="1" applyFill="1" applyAlignment="1">
      <alignment horizontal="left"/>
    </xf>
    <xf numFmtId="175" fontId="0" fillId="0" borderId="13" xfId="45" applyNumberFormat="1" applyFont="1" applyFill="1" applyBorder="1" applyAlignment="1">
      <alignment/>
    </xf>
    <xf numFmtId="175" fontId="43" fillId="0" borderId="0" xfId="45" applyNumberFormat="1" applyFont="1" applyFill="1" applyAlignment="1">
      <alignment/>
    </xf>
    <xf numFmtId="175" fontId="51" fillId="0" borderId="0" xfId="45" applyNumberFormat="1" applyFont="1" applyFill="1" applyAlignment="1">
      <alignment/>
    </xf>
    <xf numFmtId="175" fontId="43" fillId="0" borderId="22" xfId="45" applyNumberFormat="1" applyFont="1" applyFill="1" applyBorder="1" applyAlignment="1">
      <alignment/>
    </xf>
    <xf numFmtId="175" fontId="43" fillId="0" borderId="23" xfId="45" applyNumberFormat="1" applyFont="1" applyFill="1" applyBorder="1" applyAlignment="1">
      <alignment/>
    </xf>
    <xf numFmtId="175" fontId="43" fillId="0" borderId="24" xfId="45" applyNumberFormat="1" applyFont="1" applyFill="1" applyBorder="1" applyAlignment="1">
      <alignment/>
    </xf>
    <xf numFmtId="175" fontId="43" fillId="0" borderId="25" xfId="45" applyNumberFormat="1" applyFont="1" applyFill="1" applyBorder="1" applyAlignment="1">
      <alignment/>
    </xf>
    <xf numFmtId="175" fontId="46" fillId="33" borderId="11" xfId="45" applyNumberFormat="1" applyFont="1" applyFill="1" applyBorder="1" applyAlignment="1">
      <alignment horizontal="center" wrapText="1"/>
    </xf>
    <xf numFmtId="0" fontId="46" fillId="35" borderId="11" xfId="0" applyFont="1" applyFill="1" applyBorder="1" applyAlignment="1">
      <alignment horizontal="left"/>
    </xf>
    <xf numFmtId="175" fontId="46" fillId="35" borderId="0" xfId="45" applyNumberFormat="1" applyFont="1" applyFill="1" applyBorder="1" applyAlignment="1">
      <alignment/>
    </xf>
    <xf numFmtId="0" fontId="0" fillId="36" borderId="0" xfId="0" applyFill="1" applyAlignment="1">
      <alignment/>
    </xf>
    <xf numFmtId="175" fontId="46" fillId="0" borderId="11" xfId="0" applyNumberFormat="1" applyFont="1" applyFill="1" applyBorder="1" applyAlignment="1">
      <alignment/>
    </xf>
    <xf numFmtId="175" fontId="46" fillId="37" borderId="0" xfId="45" applyNumberFormat="1" applyFont="1" applyFill="1" applyBorder="1" applyAlignment="1">
      <alignment/>
    </xf>
    <xf numFmtId="0" fontId="46" fillId="33" borderId="11" xfId="0" applyFont="1" applyFill="1" applyBorder="1" applyAlignment="1">
      <alignment/>
    </xf>
    <xf numFmtId="175" fontId="0" fillId="0" borderId="0" xfId="45" applyNumberFormat="1" applyFont="1" applyFill="1" applyBorder="1" applyAlignment="1">
      <alignment/>
    </xf>
    <xf numFmtId="175" fontId="46" fillId="0" borderId="24" xfId="45" applyNumberFormat="1" applyFont="1" applyBorder="1" applyAlignment="1">
      <alignment/>
    </xf>
    <xf numFmtId="175" fontId="0" fillId="0" borderId="10" xfId="45" applyNumberFormat="1" applyFont="1" applyFill="1" applyBorder="1" applyAlignment="1">
      <alignment/>
    </xf>
    <xf numFmtId="175" fontId="0" fillId="0" borderId="13" xfId="45" applyNumberFormat="1" applyFont="1" applyFill="1" applyBorder="1" applyAlignment="1">
      <alignment/>
    </xf>
    <xf numFmtId="175" fontId="0" fillId="0" borderId="0" xfId="45" applyNumberFormat="1" applyFont="1" applyFill="1" applyBorder="1" applyAlignment="1">
      <alignment/>
    </xf>
    <xf numFmtId="175" fontId="0" fillId="0" borderId="14" xfId="45" applyNumberFormat="1" applyFont="1" applyFill="1" applyBorder="1" applyAlignment="1">
      <alignment/>
    </xf>
    <xf numFmtId="175" fontId="0" fillId="0" borderId="0" xfId="45" applyNumberFormat="1" applyFont="1" applyFill="1" applyAlignment="1">
      <alignment/>
    </xf>
    <xf numFmtId="173" fontId="0" fillId="0" borderId="0" xfId="45" applyFont="1" applyFill="1" applyAlignment="1">
      <alignment/>
    </xf>
    <xf numFmtId="175" fontId="0" fillId="0" borderId="0" xfId="45" applyNumberFormat="1" applyFont="1" applyFill="1" applyAlignment="1">
      <alignment/>
    </xf>
    <xf numFmtId="175" fontId="0" fillId="0" borderId="0" xfId="45" applyNumberFormat="1" applyFont="1" applyFill="1" applyAlignment="1">
      <alignment/>
    </xf>
    <xf numFmtId="175" fontId="0" fillId="0" borderId="13" xfId="45" applyNumberFormat="1" applyFont="1" applyFill="1" applyBorder="1" applyAlignment="1">
      <alignment/>
    </xf>
    <xf numFmtId="173" fontId="0" fillId="0" borderId="0" xfId="45" applyFont="1" applyFill="1" applyBorder="1" applyAlignment="1">
      <alignment/>
    </xf>
    <xf numFmtId="49" fontId="52" fillId="0" borderId="0" xfId="0" applyNumberFormat="1" applyFont="1" applyFill="1" applyBorder="1" applyAlignment="1">
      <alignment horizontal="left" vertical="center" wrapText="1"/>
    </xf>
    <xf numFmtId="182" fontId="52" fillId="0" borderId="0" xfId="0" applyNumberFormat="1" applyFont="1" applyFill="1" applyBorder="1" applyAlignment="1">
      <alignment horizontal="left" vertical="center" wrapText="1"/>
    </xf>
    <xf numFmtId="183" fontId="52" fillId="0" borderId="0" xfId="0" applyNumberFormat="1" applyFont="1" applyFill="1" applyBorder="1" applyAlignment="1">
      <alignment horizontal="right" vertical="center" wrapText="1"/>
    </xf>
    <xf numFmtId="0" fontId="46" fillId="0" borderId="13" xfId="0" applyFont="1" applyFill="1" applyBorder="1" applyAlignment="1">
      <alignment/>
    </xf>
    <xf numFmtId="175" fontId="0" fillId="0" borderId="0" xfId="45" applyNumberFormat="1" applyFont="1" applyFill="1" applyAlignment="1">
      <alignment horizontal="left"/>
    </xf>
    <xf numFmtId="49" fontId="53" fillId="0" borderId="0" xfId="0" applyNumberFormat="1" applyFont="1" applyFill="1" applyBorder="1" applyAlignment="1">
      <alignment horizontal="left" vertical="center" wrapText="1"/>
    </xf>
    <xf numFmtId="175" fontId="0" fillId="0" borderId="0" xfId="45" applyNumberFormat="1" applyFont="1" applyFill="1" applyAlignment="1">
      <alignment/>
    </xf>
    <xf numFmtId="175" fontId="0" fillId="0" borderId="0" xfId="45" applyNumberFormat="1" applyFont="1" applyFill="1" applyAlignment="1">
      <alignment/>
    </xf>
    <xf numFmtId="175" fontId="30" fillId="0" borderId="13" xfId="45" applyNumberFormat="1" applyFont="1" applyFill="1" applyBorder="1" applyAlignment="1">
      <alignment/>
    </xf>
    <xf numFmtId="175" fontId="30" fillId="0" borderId="14" xfId="45" applyNumberFormat="1" applyFont="1" applyFill="1" applyBorder="1" applyAlignment="1">
      <alignment/>
    </xf>
    <xf numFmtId="175" fontId="30" fillId="0" borderId="0" xfId="45" applyNumberFormat="1" applyFont="1" applyFill="1" applyBorder="1" applyAlignment="1">
      <alignment/>
    </xf>
    <xf numFmtId="0" fontId="54" fillId="0" borderId="13" xfId="0" applyFont="1" applyFill="1" applyBorder="1" applyAlignment="1">
      <alignment/>
    </xf>
    <xf numFmtId="175" fontId="54" fillId="0" borderId="14" xfId="45" applyNumberFormat="1" applyFont="1" applyBorder="1" applyAlignment="1">
      <alignment/>
    </xf>
    <xf numFmtId="0" fontId="46" fillId="37" borderId="11" xfId="0" applyFont="1" applyFill="1" applyBorder="1" applyAlignment="1">
      <alignment/>
    </xf>
    <xf numFmtId="0" fontId="46" fillId="36" borderId="11" xfId="0" applyFont="1" applyFill="1" applyBorder="1" applyAlignment="1">
      <alignment/>
    </xf>
    <xf numFmtId="175" fontId="0" fillId="0" borderId="0" xfId="45" applyNumberFormat="1" applyFont="1" applyFill="1" applyAlignment="1">
      <alignment/>
    </xf>
    <xf numFmtId="175" fontId="28" fillId="0" borderId="14" xfId="45" applyNumberFormat="1" applyFont="1" applyFill="1" applyBorder="1" applyAlignment="1">
      <alignment/>
    </xf>
    <xf numFmtId="175" fontId="28" fillId="0" borderId="0" xfId="45" applyNumberFormat="1" applyFont="1" applyFill="1" applyAlignment="1">
      <alignment/>
    </xf>
    <xf numFmtId="175" fontId="0" fillId="0" borderId="0" xfId="45" applyNumberFormat="1" applyFont="1" applyFill="1" applyAlignment="1">
      <alignment/>
    </xf>
    <xf numFmtId="175" fontId="0" fillId="0" borderId="0" xfId="45" applyNumberFormat="1" applyFont="1" applyFill="1" applyAlignment="1">
      <alignment/>
    </xf>
    <xf numFmtId="175" fontId="0" fillId="0" borderId="0" xfId="45" applyNumberFormat="1" applyFont="1" applyFill="1" applyAlignment="1">
      <alignment/>
    </xf>
    <xf numFmtId="175" fontId="0" fillId="0" borderId="0" xfId="45" applyNumberFormat="1" applyFont="1" applyFill="1" applyAlignment="1">
      <alignment/>
    </xf>
    <xf numFmtId="175" fontId="43" fillId="38" borderId="26" xfId="45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75" fontId="3" fillId="0" borderId="14" xfId="45" applyNumberFormat="1" applyFont="1" applyFill="1" applyBorder="1" applyAlignment="1">
      <alignment/>
    </xf>
    <xf numFmtId="175" fontId="3" fillId="0" borderId="14" xfId="45" applyNumberFormat="1" applyFont="1" applyBorder="1" applyAlignment="1">
      <alignment/>
    </xf>
    <xf numFmtId="0" fontId="3" fillId="0" borderId="13" xfId="0" applyFont="1" applyBorder="1" applyAlignment="1">
      <alignment/>
    </xf>
    <xf numFmtId="175" fontId="0" fillId="0" borderId="13" xfId="45" applyNumberFormat="1" applyFont="1" applyFill="1" applyBorder="1" applyAlignment="1">
      <alignment/>
    </xf>
    <xf numFmtId="175" fontId="0" fillId="0" borderId="0" xfId="45" applyNumberFormat="1" applyFont="1" applyFill="1" applyAlignment="1">
      <alignment/>
    </xf>
    <xf numFmtId="175" fontId="0" fillId="0" borderId="0" xfId="45" applyNumberFormat="1" applyFont="1" applyFill="1" applyBorder="1" applyAlignment="1">
      <alignment/>
    </xf>
    <xf numFmtId="175" fontId="0" fillId="0" borderId="14" xfId="45" applyNumberFormat="1" applyFont="1" applyFill="1" applyBorder="1" applyAlignment="1">
      <alignment/>
    </xf>
    <xf numFmtId="0" fontId="46" fillId="0" borderId="0" xfId="0" applyFont="1" applyFill="1" applyAlignment="1">
      <alignment horizontal="left"/>
    </xf>
    <xf numFmtId="175" fontId="46" fillId="38" borderId="11" xfId="45" applyNumberFormat="1" applyFont="1" applyFill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15">
    <dxf>
      <fill>
        <patternFill>
          <fgColor rgb="FFFF0000"/>
          <bgColor theme="0"/>
        </patternFill>
      </fill>
    </dxf>
    <dxf>
      <fill>
        <patternFill>
          <fgColor rgb="FFFF0000"/>
        </patternFill>
      </fill>
    </dxf>
    <dxf>
      <fill>
        <patternFill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76"/>
  <sheetViews>
    <sheetView zoomScalePageLayoutView="0" workbookViewId="0" topLeftCell="A216">
      <selection activeCell="S256" sqref="S256"/>
    </sheetView>
  </sheetViews>
  <sheetFormatPr defaultColWidth="9.28125" defaultRowHeight="13.5" customHeight="1"/>
  <cols>
    <col min="1" max="1" width="12.57421875" style="51" customWidth="1"/>
    <col min="2" max="2" width="28.7109375" style="44" customWidth="1"/>
    <col min="3" max="4" width="10.28125" style="44" customWidth="1"/>
    <col min="5" max="5" width="8.8515625" style="44" customWidth="1"/>
    <col min="6" max="6" width="10.28125" style="44" customWidth="1"/>
    <col min="7" max="10" width="9.28125" style="44" customWidth="1"/>
    <col min="11" max="11" width="27.57421875" style="74" customWidth="1"/>
    <col min="12" max="16384" width="9.28125" style="44" customWidth="1"/>
  </cols>
  <sheetData>
    <row r="2" ht="13.5" customHeight="1">
      <c r="B2" s="46"/>
    </row>
    <row r="4" spans="1:9" ht="13.5" customHeight="1">
      <c r="A4" s="52">
        <v>2023</v>
      </c>
      <c r="B4" s="51" t="s">
        <v>46</v>
      </c>
      <c r="C4" s="69" t="s">
        <v>47</v>
      </c>
      <c r="D4" s="39"/>
      <c r="E4" s="69" t="s">
        <v>45</v>
      </c>
      <c r="F4" s="39"/>
      <c r="I4" s="51"/>
    </row>
    <row r="5" spans="3:9" ht="13.5" customHeight="1">
      <c r="C5" s="53" t="s">
        <v>2</v>
      </c>
      <c r="D5" s="30" t="s">
        <v>3</v>
      </c>
      <c r="E5" s="53" t="s">
        <v>2</v>
      </c>
      <c r="F5" s="45" t="s">
        <v>3</v>
      </c>
      <c r="I5" s="51"/>
    </row>
    <row r="6" spans="1:9" ht="13.5" customHeight="1">
      <c r="A6" s="51" t="s">
        <v>5</v>
      </c>
      <c r="B6" s="73" t="s">
        <v>48</v>
      </c>
      <c r="C6" s="70" t="s">
        <v>4</v>
      </c>
      <c r="D6" s="71" t="s">
        <v>4</v>
      </c>
      <c r="E6" s="70">
        <v>787</v>
      </c>
      <c r="F6" s="72" t="s">
        <v>4</v>
      </c>
      <c r="I6" s="51"/>
    </row>
    <row r="7" spans="1:9" ht="13.5" customHeight="1">
      <c r="A7" s="51" t="s">
        <v>5</v>
      </c>
      <c r="B7" s="73" t="s">
        <v>49</v>
      </c>
      <c r="C7" s="53"/>
      <c r="D7" s="30">
        <v>4608</v>
      </c>
      <c r="E7" s="53"/>
      <c r="F7" s="45"/>
      <c r="I7" s="51"/>
    </row>
    <row r="8" spans="1:9" ht="13.5" customHeight="1">
      <c r="A8" s="51" t="s">
        <v>5</v>
      </c>
      <c r="B8" s="73" t="s">
        <v>50</v>
      </c>
      <c r="C8" s="53"/>
      <c r="D8" s="45"/>
      <c r="E8" s="53"/>
      <c r="F8" s="45">
        <v>162</v>
      </c>
      <c r="I8" s="51"/>
    </row>
    <row r="9" spans="1:9" ht="13.5" customHeight="1">
      <c r="A9" s="51" t="s">
        <v>5</v>
      </c>
      <c r="B9" s="73" t="s">
        <v>51</v>
      </c>
      <c r="C9" s="53"/>
      <c r="D9" s="30"/>
      <c r="E9" s="53"/>
      <c r="F9" s="45">
        <v>258</v>
      </c>
      <c r="I9" s="51"/>
    </row>
    <row r="10" spans="1:9" ht="13.5" customHeight="1">
      <c r="A10" s="51" t="s">
        <v>5</v>
      </c>
      <c r="B10" s="73" t="s">
        <v>52</v>
      </c>
      <c r="C10" s="53"/>
      <c r="D10" s="30"/>
      <c r="E10" s="53"/>
      <c r="F10" s="45">
        <v>30</v>
      </c>
      <c r="I10" s="51"/>
    </row>
    <row r="11" spans="1:9" ht="13.5" customHeight="1">
      <c r="A11" s="51" t="s">
        <v>5</v>
      </c>
      <c r="B11" s="73" t="s">
        <v>53</v>
      </c>
      <c r="C11" s="53"/>
      <c r="D11" s="30"/>
      <c r="E11" s="53"/>
      <c r="F11" s="45">
        <v>495</v>
      </c>
      <c r="I11" s="51"/>
    </row>
    <row r="12" spans="1:9" ht="13.5" customHeight="1">
      <c r="A12" s="51" t="s">
        <v>5</v>
      </c>
      <c r="B12" s="73"/>
      <c r="C12" s="53"/>
      <c r="D12" s="30"/>
      <c r="E12" s="53"/>
      <c r="F12" s="45"/>
      <c r="I12" s="51"/>
    </row>
    <row r="13" spans="1:6" ht="13.5" customHeight="1">
      <c r="A13" s="51" t="s">
        <v>5</v>
      </c>
      <c r="B13" s="73"/>
      <c r="C13" s="53"/>
      <c r="D13" s="30"/>
      <c r="E13" s="53"/>
      <c r="F13" s="45"/>
    </row>
    <row r="14" spans="1:6" ht="13.5" customHeight="1">
      <c r="A14" s="51" t="s">
        <v>5</v>
      </c>
      <c r="B14" s="73"/>
      <c r="C14" s="53"/>
      <c r="D14" s="30"/>
      <c r="E14" s="53"/>
      <c r="F14" s="45"/>
    </row>
    <row r="15" spans="1:6" ht="13.5" customHeight="1">
      <c r="A15" s="51" t="s">
        <v>5</v>
      </c>
      <c r="B15" s="73"/>
      <c r="C15" s="53"/>
      <c r="D15" s="30"/>
      <c r="E15" s="53"/>
      <c r="F15" s="45"/>
    </row>
    <row r="16" spans="1:6" ht="13.5" customHeight="1">
      <c r="A16" s="51" t="s">
        <v>5</v>
      </c>
      <c r="B16" s="73"/>
      <c r="C16" s="53"/>
      <c r="D16" s="30"/>
      <c r="E16" s="53"/>
      <c r="F16" s="45"/>
    </row>
    <row r="17" spans="1:6" ht="13.5" customHeight="1">
      <c r="A17" s="51" t="s">
        <v>5</v>
      </c>
      <c r="B17" s="73"/>
      <c r="C17" s="53"/>
      <c r="D17" s="30"/>
      <c r="E17" s="53"/>
      <c r="F17" s="45"/>
    </row>
    <row r="18" spans="1:6" ht="13.5" customHeight="1">
      <c r="A18" s="51" t="s">
        <v>5</v>
      </c>
      <c r="C18" s="53"/>
      <c r="D18" s="30"/>
      <c r="E18" s="53"/>
      <c r="F18" s="45"/>
    </row>
    <row r="19" spans="1:6" ht="13.5" customHeight="1">
      <c r="A19" s="51" t="s">
        <v>5</v>
      </c>
      <c r="C19" s="53"/>
      <c r="D19" s="30"/>
      <c r="E19" s="53"/>
      <c r="F19" s="45"/>
    </row>
    <row r="20" spans="1:7" ht="13.5" customHeight="1">
      <c r="A20" s="51" t="s">
        <v>4</v>
      </c>
      <c r="C20" s="38">
        <f>SUM(C6:C19)</f>
        <v>0</v>
      </c>
      <c r="D20" s="39">
        <f>SUM(D6:D19)</f>
        <v>4608</v>
      </c>
      <c r="E20" s="38">
        <f>SUM(E6:E19)</f>
        <v>787</v>
      </c>
      <c r="F20" s="39">
        <f>SUM(F6:F19)</f>
        <v>945</v>
      </c>
      <c r="G20" s="30"/>
    </row>
    <row r="21" spans="6:7" ht="13.5" customHeight="1">
      <c r="F21" s="30"/>
      <c r="G21" s="30"/>
    </row>
    <row r="24" spans="3:6" ht="13.5" customHeight="1">
      <c r="C24" s="38" t="s">
        <v>19</v>
      </c>
      <c r="D24" s="39"/>
      <c r="E24" s="69" t="s">
        <v>45</v>
      </c>
      <c r="F24" s="39"/>
    </row>
    <row r="25" spans="3:6" ht="13.5" customHeight="1">
      <c r="C25" s="53" t="s">
        <v>2</v>
      </c>
      <c r="D25" s="30" t="s">
        <v>3</v>
      </c>
      <c r="E25" s="53" t="s">
        <v>2</v>
      </c>
      <c r="F25" s="45" t="s">
        <v>3</v>
      </c>
    </row>
    <row r="26" spans="1:10" ht="13.5" customHeight="1">
      <c r="A26" s="51" t="s">
        <v>6</v>
      </c>
      <c r="B26" s="73" t="s">
        <v>54</v>
      </c>
      <c r="C26" s="53"/>
      <c r="D26" s="67"/>
      <c r="E26" s="53" t="s">
        <v>4</v>
      </c>
      <c r="F26" s="45">
        <v>196</v>
      </c>
      <c r="I26" s="30"/>
      <c r="J26" s="30"/>
    </row>
    <row r="27" spans="1:10" ht="13.5" customHeight="1">
      <c r="A27" s="51" t="s">
        <v>6</v>
      </c>
      <c r="B27" s="73" t="s">
        <v>55</v>
      </c>
      <c r="C27" s="53"/>
      <c r="D27" s="67"/>
      <c r="E27" s="53" t="s">
        <v>4</v>
      </c>
      <c r="F27" s="45">
        <v>520</v>
      </c>
      <c r="I27" s="30"/>
      <c r="J27" s="30"/>
    </row>
    <row r="28" spans="1:6" ht="13.5" customHeight="1">
      <c r="A28" s="51" t="s">
        <v>6</v>
      </c>
      <c r="B28" s="73" t="s">
        <v>56</v>
      </c>
      <c r="C28" s="53"/>
      <c r="D28" s="67"/>
      <c r="E28" s="53" t="s">
        <v>4</v>
      </c>
      <c r="F28" s="45">
        <v>398</v>
      </c>
    </row>
    <row r="29" spans="1:6" ht="13.5" customHeight="1">
      <c r="A29" s="51" t="s">
        <v>6</v>
      </c>
      <c r="B29" s="73" t="s">
        <v>57</v>
      </c>
      <c r="C29" s="53"/>
      <c r="D29" s="67"/>
      <c r="E29" s="53" t="s">
        <v>4</v>
      </c>
      <c r="F29" s="45">
        <v>1560</v>
      </c>
    </row>
    <row r="30" spans="1:6" ht="13.5" customHeight="1">
      <c r="A30" s="51" t="s">
        <v>6</v>
      </c>
      <c r="B30" s="73" t="s">
        <v>58</v>
      </c>
      <c r="C30" s="53"/>
      <c r="D30" s="67"/>
      <c r="E30" s="53" t="s">
        <v>4</v>
      </c>
      <c r="F30" s="45">
        <v>198</v>
      </c>
    </row>
    <row r="31" spans="1:6" ht="13.5" customHeight="1">
      <c r="A31" s="51" t="s">
        <v>6</v>
      </c>
      <c r="B31" s="73" t="s">
        <v>59</v>
      </c>
      <c r="C31" s="53"/>
      <c r="D31" s="67"/>
      <c r="E31" s="53"/>
      <c r="F31" s="45">
        <v>417</v>
      </c>
    </row>
    <row r="32" spans="1:6" ht="13.5" customHeight="1">
      <c r="A32" s="51" t="s">
        <v>6</v>
      </c>
      <c r="B32" s="73" t="s">
        <v>60</v>
      </c>
      <c r="C32" s="53"/>
      <c r="D32" s="30"/>
      <c r="E32" s="53"/>
      <c r="F32" s="45">
        <v>2937</v>
      </c>
    </row>
    <row r="33" spans="1:6" ht="13.5" customHeight="1">
      <c r="A33" s="51" t="s">
        <v>6</v>
      </c>
      <c r="B33" s="73" t="s">
        <v>61</v>
      </c>
      <c r="C33" s="53"/>
      <c r="D33" s="30"/>
      <c r="E33" s="53"/>
      <c r="F33" s="45">
        <v>32</v>
      </c>
    </row>
    <row r="34" spans="1:6" ht="13.5" customHeight="1">
      <c r="A34" s="51" t="s">
        <v>6</v>
      </c>
      <c r="B34" s="73" t="s">
        <v>62</v>
      </c>
      <c r="C34" s="53"/>
      <c r="D34" s="30"/>
      <c r="E34" s="53"/>
      <c r="F34" s="45">
        <v>114</v>
      </c>
    </row>
    <row r="35" spans="1:11" s="51" customFormat="1" ht="13.5" customHeight="1">
      <c r="A35" s="51" t="s">
        <v>6</v>
      </c>
      <c r="B35" s="73" t="s">
        <v>63</v>
      </c>
      <c r="C35" s="53"/>
      <c r="D35" s="67"/>
      <c r="E35" s="53"/>
      <c r="F35" s="45">
        <v>61</v>
      </c>
      <c r="K35" s="74"/>
    </row>
    <row r="36" spans="1:11" s="51" customFormat="1" ht="13.5" customHeight="1">
      <c r="A36" s="51" t="s">
        <v>6</v>
      </c>
      <c r="B36" s="73" t="s">
        <v>64</v>
      </c>
      <c r="C36" s="53"/>
      <c r="D36" s="67"/>
      <c r="E36" s="53"/>
      <c r="F36" s="45">
        <v>95</v>
      </c>
      <c r="K36" s="74"/>
    </row>
    <row r="37" spans="1:11" s="73" customFormat="1" ht="13.5" customHeight="1">
      <c r="A37" s="75" t="s">
        <v>6</v>
      </c>
      <c r="B37" s="75" t="s">
        <v>60</v>
      </c>
      <c r="C37" s="70"/>
      <c r="D37" s="71"/>
      <c r="E37" s="70"/>
      <c r="F37" s="72">
        <v>601</v>
      </c>
      <c r="K37" s="74"/>
    </row>
    <row r="38" spans="1:6" ht="13.5" customHeight="1">
      <c r="A38" s="51" t="s">
        <v>6</v>
      </c>
      <c r="B38" s="75" t="s">
        <v>65</v>
      </c>
      <c r="C38" s="53"/>
      <c r="D38" s="30"/>
      <c r="E38" s="53"/>
      <c r="F38" s="45">
        <v>663</v>
      </c>
    </row>
    <row r="39" spans="1:6" ht="13.5" customHeight="1">
      <c r="A39" s="51" t="s">
        <v>6</v>
      </c>
      <c r="C39" s="53"/>
      <c r="D39" s="45"/>
      <c r="E39" s="53"/>
      <c r="F39" s="45"/>
    </row>
    <row r="40" spans="3:6" ht="13.5" customHeight="1">
      <c r="C40" s="38">
        <f>SUM(C26:C39)</f>
        <v>0</v>
      </c>
      <c r="D40" s="39">
        <f>SUM(D26:D39)</f>
        <v>0</v>
      </c>
      <c r="E40" s="38">
        <f>SUM(E26:E39)</f>
        <v>0</v>
      </c>
      <c r="F40" s="39">
        <f>SUM(F26:F39)</f>
        <v>7792</v>
      </c>
    </row>
    <row r="42" spans="3:6" ht="13.5" customHeight="1">
      <c r="C42" s="38" t="s">
        <v>19</v>
      </c>
      <c r="D42" s="39"/>
      <c r="E42" s="69" t="s">
        <v>45</v>
      </c>
      <c r="F42" s="39"/>
    </row>
    <row r="43" spans="3:6" ht="13.5" customHeight="1">
      <c r="C43" s="53" t="s">
        <v>2</v>
      </c>
      <c r="D43" s="30" t="s">
        <v>3</v>
      </c>
      <c r="E43" s="53" t="s">
        <v>2</v>
      </c>
      <c r="F43" s="45" t="s">
        <v>3</v>
      </c>
    </row>
    <row r="44" spans="1:10" ht="13.5" customHeight="1">
      <c r="A44" s="51" t="s">
        <v>7</v>
      </c>
      <c r="B44" s="75" t="s">
        <v>66</v>
      </c>
      <c r="C44" s="53"/>
      <c r="D44" s="30"/>
      <c r="E44" s="53"/>
      <c r="F44" s="45">
        <v>70</v>
      </c>
      <c r="J44" s="54"/>
    </row>
    <row r="45" spans="1:10" ht="13.5" customHeight="1">
      <c r="A45" s="51" t="s">
        <v>7</v>
      </c>
      <c r="B45" s="75" t="s">
        <v>67</v>
      </c>
      <c r="C45" s="53"/>
      <c r="D45" s="45"/>
      <c r="E45" s="53"/>
      <c r="F45" s="45">
        <v>348</v>
      </c>
      <c r="J45" s="54"/>
    </row>
    <row r="46" spans="1:13" ht="13.5" customHeight="1">
      <c r="A46" s="51" t="s">
        <v>7</v>
      </c>
      <c r="B46" s="75" t="s">
        <v>60</v>
      </c>
      <c r="C46" s="53"/>
      <c r="D46" s="30"/>
      <c r="E46" s="53"/>
      <c r="F46" s="45">
        <v>1551</v>
      </c>
      <c r="J46" s="54"/>
      <c r="M46" s="30"/>
    </row>
    <row r="47" spans="1:10" ht="13.5" customHeight="1">
      <c r="A47" s="51" t="s">
        <v>7</v>
      </c>
      <c r="B47" s="75" t="s">
        <v>68</v>
      </c>
      <c r="C47" s="53"/>
      <c r="D47" s="30"/>
      <c r="E47" s="53"/>
      <c r="F47" s="45">
        <v>1129</v>
      </c>
      <c r="J47" s="54"/>
    </row>
    <row r="48" spans="1:10" ht="13.5" customHeight="1">
      <c r="A48" s="51" t="s">
        <v>7</v>
      </c>
      <c r="B48" s="75" t="s">
        <v>69</v>
      </c>
      <c r="C48" s="53"/>
      <c r="D48" s="30"/>
      <c r="E48" s="53"/>
      <c r="F48" s="45">
        <v>60</v>
      </c>
      <c r="J48" s="54"/>
    </row>
    <row r="49" spans="1:10" ht="13.5" customHeight="1">
      <c r="A49" s="51" t="s">
        <v>7</v>
      </c>
      <c r="B49" s="76" t="s">
        <v>48</v>
      </c>
      <c r="C49" s="53"/>
      <c r="D49" s="30"/>
      <c r="E49" s="53">
        <v>825</v>
      </c>
      <c r="F49" s="45"/>
      <c r="J49" s="54"/>
    </row>
    <row r="50" spans="1:10" ht="13.5" customHeight="1">
      <c r="A50" s="51" t="s">
        <v>7</v>
      </c>
      <c r="B50" s="76" t="s">
        <v>71</v>
      </c>
      <c r="C50" s="53"/>
      <c r="D50" s="30"/>
      <c r="E50" s="53"/>
      <c r="F50" s="45">
        <v>1798</v>
      </c>
      <c r="J50" s="54"/>
    </row>
    <row r="51" spans="1:6" ht="13.5" customHeight="1">
      <c r="A51" s="51" t="s">
        <v>7</v>
      </c>
      <c r="B51" s="76" t="s">
        <v>72</v>
      </c>
      <c r="C51" s="53"/>
      <c r="D51" s="30"/>
      <c r="E51" s="53"/>
      <c r="F51" s="45">
        <v>419</v>
      </c>
    </row>
    <row r="52" spans="1:6" ht="13.5" customHeight="1">
      <c r="A52" s="51" t="s">
        <v>7</v>
      </c>
      <c r="B52" s="76" t="s">
        <v>65</v>
      </c>
      <c r="C52" s="53"/>
      <c r="D52" s="30"/>
      <c r="E52" s="53"/>
      <c r="F52" s="45">
        <v>84</v>
      </c>
    </row>
    <row r="53" spans="1:6" ht="13.5" customHeight="1">
      <c r="A53" s="51" t="s">
        <v>7</v>
      </c>
      <c r="C53" s="53"/>
      <c r="D53" s="30"/>
      <c r="E53" s="53"/>
      <c r="F53" s="45"/>
    </row>
    <row r="54" spans="1:6" ht="13.5" customHeight="1">
      <c r="A54" s="51" t="s">
        <v>7</v>
      </c>
      <c r="C54" s="53"/>
      <c r="D54" s="30"/>
      <c r="E54" s="53"/>
      <c r="F54" s="45"/>
    </row>
    <row r="55" spans="1:6" ht="13.5" customHeight="1">
      <c r="A55" s="51" t="s">
        <v>7</v>
      </c>
      <c r="C55" s="53"/>
      <c r="D55" s="30"/>
      <c r="E55" s="53"/>
      <c r="F55" s="45"/>
    </row>
    <row r="56" spans="1:6" ht="13.5" customHeight="1">
      <c r="A56" s="51" t="s">
        <v>7</v>
      </c>
      <c r="C56" s="53"/>
      <c r="D56" s="30"/>
      <c r="E56" s="53"/>
      <c r="F56" s="45"/>
    </row>
    <row r="57" spans="3:6" ht="13.5" customHeight="1">
      <c r="C57" s="53"/>
      <c r="D57" s="30"/>
      <c r="E57" s="53"/>
      <c r="F57" s="45"/>
    </row>
    <row r="58" spans="3:6" ht="13.5" customHeight="1">
      <c r="C58" s="53"/>
      <c r="D58" s="30"/>
      <c r="E58" s="53"/>
      <c r="F58" s="45"/>
    </row>
    <row r="59" spans="3:6" ht="13.5" customHeight="1">
      <c r="C59" s="38">
        <f>SUM(C44:C58)</f>
        <v>0</v>
      </c>
      <c r="D59" s="47">
        <f>SUM(D44:D58)</f>
        <v>0</v>
      </c>
      <c r="E59" s="38">
        <f>SUM(E44:E58)</f>
        <v>825</v>
      </c>
      <c r="F59" s="47">
        <f>SUM(F44:F58)</f>
        <v>5459</v>
      </c>
    </row>
    <row r="60" spans="3:6" ht="13.5" customHeight="1">
      <c r="C60" s="30"/>
      <c r="D60" s="30"/>
      <c r="E60" s="30"/>
      <c r="F60" s="30"/>
    </row>
    <row r="62" spans="3:15" ht="13.5" customHeight="1">
      <c r="C62" s="38" t="s">
        <v>19</v>
      </c>
      <c r="D62" s="39"/>
      <c r="E62" s="69" t="s">
        <v>45</v>
      </c>
      <c r="F62" s="39"/>
      <c r="I62" s="71"/>
      <c r="J62" s="71"/>
      <c r="K62" s="78"/>
      <c r="L62" s="71"/>
      <c r="M62" s="71"/>
      <c r="N62" s="71"/>
      <c r="O62" s="71"/>
    </row>
    <row r="63" spans="3:15" ht="13.5" customHeight="1">
      <c r="C63" s="53" t="s">
        <v>2</v>
      </c>
      <c r="D63" s="30" t="s">
        <v>3</v>
      </c>
      <c r="E63" s="53" t="s">
        <v>2</v>
      </c>
      <c r="F63" s="45" t="s">
        <v>3</v>
      </c>
      <c r="I63" s="79"/>
      <c r="J63" s="79"/>
      <c r="K63" s="79"/>
      <c r="L63" s="79"/>
      <c r="M63" s="79"/>
      <c r="N63" s="80"/>
      <c r="O63" s="81"/>
    </row>
    <row r="64" spans="1:15" ht="13.5" customHeight="1">
      <c r="A64" s="51" t="s">
        <v>8</v>
      </c>
      <c r="B64" s="76" t="s">
        <v>48</v>
      </c>
      <c r="C64" s="77"/>
      <c r="D64" s="30"/>
      <c r="E64" s="53">
        <v>760</v>
      </c>
      <c r="F64" s="45"/>
      <c r="I64" s="79"/>
      <c r="J64" s="79"/>
      <c r="K64" s="79"/>
      <c r="L64" s="79"/>
      <c r="M64" s="79"/>
      <c r="N64" s="80"/>
      <c r="O64" s="81"/>
    </row>
    <row r="65" spans="1:15" ht="13.5" customHeight="1">
      <c r="A65" s="51" t="s">
        <v>8</v>
      </c>
      <c r="B65" s="76" t="s">
        <v>70</v>
      </c>
      <c r="C65" s="53"/>
      <c r="D65" s="30"/>
      <c r="E65" s="53">
        <v>1200</v>
      </c>
      <c r="F65" s="45"/>
      <c r="I65" s="71"/>
      <c r="J65" s="71"/>
      <c r="K65" s="78"/>
      <c r="L65" s="71"/>
      <c r="M65" s="71"/>
      <c r="N65" s="71"/>
      <c r="O65" s="71"/>
    </row>
    <row r="66" spans="1:6" ht="13.5" customHeight="1">
      <c r="A66" s="51" t="s">
        <v>8</v>
      </c>
      <c r="B66" s="76" t="s">
        <v>73</v>
      </c>
      <c r="C66" s="53"/>
      <c r="D66" s="30"/>
      <c r="E66" s="53"/>
      <c r="F66" s="45">
        <v>898</v>
      </c>
    </row>
    <row r="67" spans="1:6" ht="13.5" customHeight="1">
      <c r="A67" s="51" t="s">
        <v>8</v>
      </c>
      <c r="B67" s="76" t="s">
        <v>76</v>
      </c>
      <c r="C67" s="53"/>
      <c r="D67" s="30"/>
      <c r="E67" s="53"/>
      <c r="F67" s="45">
        <v>271</v>
      </c>
    </row>
    <row r="68" spans="1:6" ht="13.5" customHeight="1">
      <c r="A68" s="51" t="s">
        <v>8</v>
      </c>
      <c r="B68" s="76" t="s">
        <v>74</v>
      </c>
      <c r="C68" s="53"/>
      <c r="D68" s="30"/>
      <c r="E68" s="53"/>
      <c r="F68" s="45">
        <v>2671</v>
      </c>
    </row>
    <row r="69" spans="1:6" ht="13.5" customHeight="1">
      <c r="A69" s="51" t="s">
        <v>8</v>
      </c>
      <c r="B69" s="76" t="s">
        <v>75</v>
      </c>
      <c r="C69" s="53"/>
      <c r="D69" s="30"/>
      <c r="E69" s="53"/>
      <c r="F69" s="45">
        <v>52</v>
      </c>
    </row>
    <row r="70" spans="1:6" ht="13.5" customHeight="1">
      <c r="A70" s="51" t="s">
        <v>8</v>
      </c>
      <c r="B70" s="76" t="s">
        <v>76</v>
      </c>
      <c r="C70" s="53"/>
      <c r="D70" s="30"/>
      <c r="E70" s="53"/>
      <c r="F70" s="45">
        <v>94</v>
      </c>
    </row>
    <row r="71" spans="1:6" ht="13.5" customHeight="1">
      <c r="A71" s="51" t="s">
        <v>8</v>
      </c>
      <c r="B71" s="76" t="s">
        <v>77</v>
      </c>
      <c r="C71" s="53"/>
      <c r="D71" s="30"/>
      <c r="E71" s="53"/>
      <c r="F71" s="45">
        <v>625</v>
      </c>
    </row>
    <row r="72" spans="1:7" ht="13.5" customHeight="1">
      <c r="A72" s="51" t="s">
        <v>8</v>
      </c>
      <c r="B72" s="76" t="s">
        <v>78</v>
      </c>
      <c r="C72" s="53"/>
      <c r="D72" s="30"/>
      <c r="E72" s="53"/>
      <c r="F72" s="45">
        <v>3000</v>
      </c>
      <c r="G72" s="44" t="s">
        <v>4</v>
      </c>
    </row>
    <row r="73" spans="1:7" ht="13.5" customHeight="1">
      <c r="A73" s="51" t="s">
        <v>8</v>
      </c>
      <c r="B73" s="85" t="s">
        <v>83</v>
      </c>
      <c r="C73" s="53"/>
      <c r="D73" s="30"/>
      <c r="E73" s="53"/>
      <c r="F73" s="45">
        <v>916</v>
      </c>
      <c r="G73" s="44" t="s">
        <v>4</v>
      </c>
    </row>
    <row r="74" spans="1:11" s="76" customFormat="1" ht="13.5" customHeight="1">
      <c r="A74" s="76" t="s">
        <v>8</v>
      </c>
      <c r="B74" s="85" t="s">
        <v>84</v>
      </c>
      <c r="C74" s="77"/>
      <c r="D74" s="71"/>
      <c r="E74" s="77"/>
      <c r="F74" s="72">
        <v>1250</v>
      </c>
      <c r="K74" s="74"/>
    </row>
    <row r="75" spans="1:11" s="76" customFormat="1" ht="13.5" customHeight="1">
      <c r="A75" s="76" t="s">
        <v>8</v>
      </c>
      <c r="B75" s="85" t="s">
        <v>85</v>
      </c>
      <c r="C75" s="77"/>
      <c r="D75" s="71"/>
      <c r="E75" s="77"/>
      <c r="F75" s="72">
        <v>102</v>
      </c>
      <c r="K75" s="74"/>
    </row>
    <row r="76" spans="1:11" s="76" customFormat="1" ht="13.5" customHeight="1">
      <c r="A76" s="76" t="s">
        <v>8</v>
      </c>
      <c r="B76" s="85" t="s">
        <v>86</v>
      </c>
      <c r="C76" s="77"/>
      <c r="D76" s="71"/>
      <c r="E76" s="77"/>
      <c r="F76" s="72">
        <v>98</v>
      </c>
      <c r="K76" s="74"/>
    </row>
    <row r="77" spans="1:11" s="76" customFormat="1" ht="13.5" customHeight="1">
      <c r="A77" s="76" t="s">
        <v>8</v>
      </c>
      <c r="B77" s="85" t="s">
        <v>59</v>
      </c>
      <c r="C77" s="77"/>
      <c r="D77" s="71"/>
      <c r="E77" s="77"/>
      <c r="F77" s="72">
        <v>730</v>
      </c>
      <c r="K77" s="74"/>
    </row>
    <row r="78" spans="1:6" ht="13.5" customHeight="1">
      <c r="A78" s="51" t="s">
        <v>8</v>
      </c>
      <c r="C78" s="53"/>
      <c r="D78" s="30"/>
      <c r="E78" s="53"/>
      <c r="F78" s="45"/>
    </row>
    <row r="79" spans="3:6" ht="13.5" customHeight="1">
      <c r="C79" s="53"/>
      <c r="D79" s="30"/>
      <c r="E79" s="53"/>
      <c r="F79" s="45"/>
    </row>
    <row r="80" spans="3:6" ht="13.5" customHeight="1">
      <c r="C80" s="38">
        <f>SUM(C64:C79)</f>
        <v>0</v>
      </c>
      <c r="D80" s="47">
        <f>SUM(D64:D79)</f>
        <v>0</v>
      </c>
      <c r="E80" s="38">
        <f>SUM(E64:E79)</f>
        <v>1960</v>
      </c>
      <c r="F80" s="39">
        <f>SUM(F64:F79)</f>
        <v>10707</v>
      </c>
    </row>
    <row r="83" spans="3:6" ht="13.5" customHeight="1">
      <c r="C83" s="38" t="s">
        <v>19</v>
      </c>
      <c r="D83" s="39"/>
      <c r="E83" s="69" t="s">
        <v>45</v>
      </c>
      <c r="F83" s="39"/>
    </row>
    <row r="84" spans="3:6" ht="13.5" customHeight="1">
      <c r="C84" s="53" t="s">
        <v>2</v>
      </c>
      <c r="D84" s="30" t="s">
        <v>3</v>
      </c>
      <c r="E84" s="53" t="s">
        <v>2</v>
      </c>
      <c r="F84" s="45" t="s">
        <v>3</v>
      </c>
    </row>
    <row r="85" spans="1:6" ht="13.5" customHeight="1">
      <c r="A85" s="51" t="s">
        <v>0</v>
      </c>
      <c r="B85" s="83" t="s">
        <v>82</v>
      </c>
      <c r="C85" s="53"/>
      <c r="D85" s="30"/>
      <c r="E85" s="53">
        <v>912</v>
      </c>
      <c r="F85" s="45"/>
    </row>
    <row r="86" spans="1:6" ht="13.5" customHeight="1">
      <c r="A86" s="51" t="s">
        <v>0</v>
      </c>
      <c r="B86" s="84" t="s">
        <v>87</v>
      </c>
      <c r="C86" s="77"/>
      <c r="D86" s="30"/>
      <c r="E86" s="53"/>
      <c r="F86" s="45">
        <v>268</v>
      </c>
    </row>
    <row r="87" spans="1:6" ht="13.5" customHeight="1">
      <c r="A87" s="51" t="s">
        <v>0</v>
      </c>
      <c r="B87" s="83" t="s">
        <v>88</v>
      </c>
      <c r="C87" s="53"/>
      <c r="D87" s="30"/>
      <c r="E87" s="53"/>
      <c r="F87" s="45">
        <v>2600</v>
      </c>
    </row>
    <row r="88" spans="1:6" ht="13.5" customHeight="1">
      <c r="A88" s="51" t="s">
        <v>0</v>
      </c>
      <c r="B88" s="85" t="s">
        <v>89</v>
      </c>
      <c r="C88" s="53"/>
      <c r="D88" s="30"/>
      <c r="E88" s="53">
        <v>76</v>
      </c>
      <c r="F88" s="45"/>
    </row>
    <row r="89" spans="1:6" ht="13.5" customHeight="1">
      <c r="A89" s="51" t="s">
        <v>0</v>
      </c>
      <c r="B89" s="85" t="s">
        <v>90</v>
      </c>
      <c r="C89" s="53"/>
      <c r="D89" s="30"/>
      <c r="E89" s="53"/>
      <c r="F89" s="45">
        <v>76</v>
      </c>
    </row>
    <row r="90" spans="1:6" ht="13.5" customHeight="1">
      <c r="A90" s="51" t="s">
        <v>0</v>
      </c>
      <c r="B90" s="85" t="s">
        <v>91</v>
      </c>
      <c r="C90" s="53"/>
      <c r="D90" s="30"/>
      <c r="E90" s="53"/>
      <c r="F90" s="45">
        <v>4294</v>
      </c>
    </row>
    <row r="91" spans="1:6" ht="13.5" customHeight="1">
      <c r="A91" s="51" t="s">
        <v>0</v>
      </c>
      <c r="B91" s="86" t="s">
        <v>82</v>
      </c>
      <c r="C91" s="53"/>
      <c r="D91" s="30"/>
      <c r="E91" s="53">
        <v>912</v>
      </c>
      <c r="F91" s="45"/>
    </row>
    <row r="92" spans="1:6" ht="13.5" customHeight="1">
      <c r="A92" s="51" t="s">
        <v>0</v>
      </c>
      <c r="B92" s="86" t="s">
        <v>92</v>
      </c>
      <c r="C92" s="53"/>
      <c r="D92" s="30"/>
      <c r="E92" s="53"/>
      <c r="F92" s="45">
        <v>6735</v>
      </c>
    </row>
    <row r="93" spans="1:6" ht="13.5" customHeight="1">
      <c r="A93" s="51" t="s">
        <v>0</v>
      </c>
      <c r="B93" s="86" t="s">
        <v>93</v>
      </c>
      <c r="C93" s="53"/>
      <c r="D93" s="30"/>
      <c r="E93" s="53"/>
      <c r="F93" s="45">
        <v>1204</v>
      </c>
    </row>
    <row r="94" spans="1:6" ht="13.5" customHeight="1">
      <c r="A94" s="51" t="s">
        <v>0</v>
      </c>
      <c r="C94" s="53"/>
      <c r="D94" s="30"/>
      <c r="E94" s="53"/>
      <c r="F94" s="45"/>
    </row>
    <row r="95" spans="1:6" ht="13.5" customHeight="1">
      <c r="A95" s="51" t="s">
        <v>0</v>
      </c>
      <c r="C95" s="53"/>
      <c r="D95" s="30"/>
      <c r="E95" s="53"/>
      <c r="F95" s="45"/>
    </row>
    <row r="96" spans="1:6" ht="13.5" customHeight="1">
      <c r="A96" s="51" t="s">
        <v>0</v>
      </c>
      <c r="C96" s="53"/>
      <c r="D96" s="30"/>
      <c r="E96" s="53"/>
      <c r="F96" s="45"/>
    </row>
    <row r="97" spans="1:6" ht="13.5" customHeight="1">
      <c r="A97" s="51" t="s">
        <v>0</v>
      </c>
      <c r="C97" s="53"/>
      <c r="D97" s="30"/>
      <c r="E97" s="53"/>
      <c r="F97" s="45"/>
    </row>
    <row r="98" spans="1:6" ht="13.5" customHeight="1">
      <c r="A98" s="51" t="s">
        <v>0</v>
      </c>
      <c r="C98" s="53"/>
      <c r="D98" s="30"/>
      <c r="E98" s="53"/>
      <c r="F98" s="45"/>
    </row>
    <row r="99" spans="1:6" ht="13.5" customHeight="1">
      <c r="A99" s="51" t="s">
        <v>0</v>
      </c>
      <c r="C99" s="53"/>
      <c r="D99" s="30"/>
      <c r="E99" s="53"/>
      <c r="F99" s="45" t="s">
        <v>4</v>
      </c>
    </row>
    <row r="100" spans="3:6" ht="13.5" customHeight="1">
      <c r="C100" s="53"/>
      <c r="D100" s="30"/>
      <c r="E100" s="53"/>
      <c r="F100" s="45"/>
    </row>
    <row r="101" spans="3:7" ht="13.5" customHeight="1">
      <c r="C101" s="38">
        <f>SUM(C85:C100)</f>
        <v>0</v>
      </c>
      <c r="D101" s="47">
        <f>SUM(D85:D100)</f>
        <v>0</v>
      </c>
      <c r="E101" s="38">
        <f>SUM(E85:E100)</f>
        <v>1900</v>
      </c>
      <c r="F101" s="47">
        <f>SUM(F85:F100)</f>
        <v>15177</v>
      </c>
      <c r="G101" s="53"/>
    </row>
    <row r="104" spans="3:6" ht="13.5" customHeight="1">
      <c r="C104" s="38" t="s">
        <v>19</v>
      </c>
      <c r="D104" s="39"/>
      <c r="E104" s="69" t="s">
        <v>45</v>
      </c>
      <c r="F104" s="39"/>
    </row>
    <row r="105" spans="3:6" ht="13.5" customHeight="1">
      <c r="C105" s="53" t="s">
        <v>2</v>
      </c>
      <c r="D105" s="30" t="s">
        <v>3</v>
      </c>
      <c r="E105" s="53" t="s">
        <v>2</v>
      </c>
      <c r="F105" s="45" t="s">
        <v>3</v>
      </c>
    </row>
    <row r="106" spans="1:6" ht="13.5" customHeight="1">
      <c r="A106" s="51" t="s">
        <v>9</v>
      </c>
      <c r="B106" s="86" t="s">
        <v>94</v>
      </c>
      <c r="C106" s="53"/>
      <c r="D106" s="30"/>
      <c r="E106" s="53"/>
      <c r="F106" s="45">
        <v>209</v>
      </c>
    </row>
    <row r="107" spans="1:6" ht="13.5" customHeight="1">
      <c r="A107" s="51" t="s">
        <v>9</v>
      </c>
      <c r="B107" s="86" t="s">
        <v>100</v>
      </c>
      <c r="C107" s="53"/>
      <c r="D107" s="30"/>
      <c r="E107" s="53"/>
      <c r="F107" s="45">
        <v>6000</v>
      </c>
    </row>
    <row r="108" spans="1:6" ht="13.5" customHeight="1">
      <c r="A108" s="51" t="s">
        <v>9</v>
      </c>
      <c r="B108" s="86" t="s">
        <v>95</v>
      </c>
      <c r="C108" s="53"/>
      <c r="D108" s="30"/>
      <c r="E108" s="53"/>
      <c r="F108" s="45">
        <v>5332</v>
      </c>
    </row>
    <row r="109" spans="1:6" ht="13.5" customHeight="1">
      <c r="A109" s="51" t="s">
        <v>9</v>
      </c>
      <c r="B109" s="86" t="s">
        <v>96</v>
      </c>
      <c r="C109" s="53"/>
      <c r="D109" s="30"/>
      <c r="E109" s="53"/>
      <c r="F109" s="45">
        <v>8800</v>
      </c>
    </row>
    <row r="110" spans="1:6" ht="13.5" customHeight="1">
      <c r="A110" s="51" t="s">
        <v>9</v>
      </c>
      <c r="B110" s="86" t="s">
        <v>97</v>
      </c>
      <c r="C110" s="53"/>
      <c r="D110" s="30"/>
      <c r="E110" s="53"/>
      <c r="F110" s="45">
        <v>276</v>
      </c>
    </row>
    <row r="111" spans="1:6" ht="13.5" customHeight="1">
      <c r="A111" s="51" t="s">
        <v>9</v>
      </c>
      <c r="B111" s="86" t="s">
        <v>98</v>
      </c>
      <c r="C111" s="53"/>
      <c r="D111" s="30"/>
      <c r="E111" s="53"/>
      <c r="F111" s="45">
        <v>4204</v>
      </c>
    </row>
    <row r="112" spans="1:6" ht="13.5" customHeight="1">
      <c r="A112" s="51" t="s">
        <v>9</v>
      </c>
      <c r="C112" s="53"/>
      <c r="D112" s="30"/>
      <c r="E112" s="53"/>
      <c r="F112" s="45"/>
    </row>
    <row r="113" spans="1:6" ht="13.5" customHeight="1">
      <c r="A113" s="51" t="s">
        <v>9</v>
      </c>
      <c r="C113" s="53"/>
      <c r="D113" s="30"/>
      <c r="E113" s="53"/>
      <c r="F113" s="45"/>
    </row>
    <row r="114" spans="1:6" ht="13.5" customHeight="1">
      <c r="A114" s="51" t="s">
        <v>9</v>
      </c>
      <c r="C114" s="53"/>
      <c r="D114" s="30"/>
      <c r="E114" s="53"/>
      <c r="F114" s="45"/>
    </row>
    <row r="115" spans="1:6" ht="13.5" customHeight="1">
      <c r="A115" s="51" t="s">
        <v>9</v>
      </c>
      <c r="C115" s="53"/>
      <c r="D115" s="30"/>
      <c r="E115" s="53"/>
      <c r="F115" s="45"/>
    </row>
    <row r="116" spans="1:6" ht="13.5" customHeight="1">
      <c r="A116" s="51" t="s">
        <v>9</v>
      </c>
      <c r="C116" s="53"/>
      <c r="D116" s="30"/>
      <c r="E116" s="53"/>
      <c r="F116" s="45"/>
    </row>
    <row r="117" spans="1:6" ht="13.5" customHeight="1">
      <c r="A117" s="51" t="s">
        <v>9</v>
      </c>
      <c r="C117" s="53"/>
      <c r="D117" s="30"/>
      <c r="E117" s="53"/>
      <c r="F117" s="45"/>
    </row>
    <row r="118" spans="1:6" ht="13.5" customHeight="1">
      <c r="A118" s="51" t="s">
        <v>9</v>
      </c>
      <c r="C118" s="53"/>
      <c r="D118" s="30"/>
      <c r="E118" s="53"/>
      <c r="F118" s="45"/>
    </row>
    <row r="119" spans="1:7" ht="13.5" customHeight="1">
      <c r="A119" s="51" t="s">
        <v>9</v>
      </c>
      <c r="C119" s="53"/>
      <c r="D119" s="30"/>
      <c r="E119" s="53"/>
      <c r="F119" s="45"/>
      <c r="G119" s="44" t="s">
        <v>39</v>
      </c>
    </row>
    <row r="120" spans="1:7" ht="13.5" customHeight="1">
      <c r="A120" s="51" t="s">
        <v>9</v>
      </c>
      <c r="C120" s="53"/>
      <c r="D120" s="30"/>
      <c r="E120" s="53"/>
      <c r="F120" s="45"/>
      <c r="G120" s="44" t="s">
        <v>39</v>
      </c>
    </row>
    <row r="121" spans="3:6" ht="13.5" customHeight="1">
      <c r="C121" s="53"/>
      <c r="D121" s="30"/>
      <c r="E121" s="53"/>
      <c r="F121" s="45"/>
    </row>
    <row r="122" spans="3:6" ht="13.5" customHeight="1">
      <c r="C122" s="53"/>
      <c r="D122" s="30"/>
      <c r="E122" s="53"/>
      <c r="F122" s="45"/>
    </row>
    <row r="123" spans="3:7" ht="13.5" customHeight="1">
      <c r="C123" s="38">
        <f>SUM(C106:C122)</f>
        <v>0</v>
      </c>
      <c r="D123" s="38">
        <f>SUM(D106:D122)</f>
        <v>0</v>
      </c>
      <c r="E123" s="38">
        <f>SUM(E106:E122)</f>
        <v>0</v>
      </c>
      <c r="F123" s="38">
        <f>SUM(F106:F122)</f>
        <v>24821</v>
      </c>
      <c r="G123" s="53"/>
    </row>
    <row r="126" spans="3:6" ht="13.5" customHeight="1">
      <c r="C126" s="38" t="s">
        <v>19</v>
      </c>
      <c r="D126" s="39"/>
      <c r="E126" s="69" t="s">
        <v>45</v>
      </c>
      <c r="F126" s="39"/>
    </row>
    <row r="127" spans="3:6" ht="13.5" customHeight="1">
      <c r="C127" s="53" t="s">
        <v>2</v>
      </c>
      <c r="D127" s="30" t="s">
        <v>3</v>
      </c>
      <c r="E127" s="53" t="s">
        <v>2</v>
      </c>
      <c r="F127" s="45" t="s">
        <v>3</v>
      </c>
    </row>
    <row r="128" spans="1:6" ht="13.5" customHeight="1">
      <c r="A128" s="51" t="s">
        <v>10</v>
      </c>
      <c r="B128" s="86" t="s">
        <v>99</v>
      </c>
      <c r="C128" s="53"/>
      <c r="D128" s="30"/>
      <c r="E128" s="53"/>
      <c r="F128" s="45">
        <v>508</v>
      </c>
    </row>
    <row r="129" spans="1:6" ht="13.5" customHeight="1">
      <c r="A129" s="51" t="s">
        <v>10</v>
      </c>
      <c r="C129" s="53"/>
      <c r="D129" s="30"/>
      <c r="E129" s="53"/>
      <c r="F129" s="45"/>
    </row>
    <row r="130" spans="1:6" ht="13.5" customHeight="1">
      <c r="A130" s="51" t="s">
        <v>10</v>
      </c>
      <c r="B130" s="51"/>
      <c r="C130" s="53"/>
      <c r="D130" s="30"/>
      <c r="E130" s="53"/>
      <c r="F130" s="45"/>
    </row>
    <row r="131" spans="3:6" ht="13.5" customHeight="1">
      <c r="C131" s="53"/>
      <c r="D131" s="30"/>
      <c r="E131" s="53"/>
      <c r="F131" s="45"/>
    </row>
    <row r="132" spans="3:6" ht="13.5" customHeight="1">
      <c r="C132" s="53"/>
      <c r="D132" s="30"/>
      <c r="E132" s="53"/>
      <c r="F132" s="45"/>
    </row>
    <row r="133" spans="3:6" ht="13.5" customHeight="1">
      <c r="C133" s="53"/>
      <c r="D133" s="30"/>
      <c r="E133" s="53"/>
      <c r="F133" s="45"/>
    </row>
    <row r="134" spans="3:6" ht="13.5" customHeight="1">
      <c r="C134" s="53"/>
      <c r="D134" s="30"/>
      <c r="E134" s="53"/>
      <c r="F134" s="45"/>
    </row>
    <row r="135" spans="3:6" ht="13.5" customHeight="1">
      <c r="C135" s="38">
        <f>SUM(C128:C134)</f>
        <v>0</v>
      </c>
      <c r="D135" s="47">
        <f>SUM(D128:D134)</f>
        <v>0</v>
      </c>
      <c r="E135" s="38">
        <f>SUM(E128:E134)</f>
        <v>0</v>
      </c>
      <c r="F135" s="39">
        <f>SUM(F128:F134)</f>
        <v>508</v>
      </c>
    </row>
    <row r="138" spans="3:6" ht="13.5" customHeight="1">
      <c r="C138" s="38" t="s">
        <v>19</v>
      </c>
      <c r="D138" s="39"/>
      <c r="E138" s="69" t="s">
        <v>45</v>
      </c>
      <c r="F138" s="39"/>
    </row>
    <row r="139" spans="3:6" ht="13.5" customHeight="1">
      <c r="C139" s="53" t="s">
        <v>2</v>
      </c>
      <c r="D139" s="45" t="s">
        <v>3</v>
      </c>
      <c r="E139" s="30" t="s">
        <v>2</v>
      </c>
      <c r="F139" s="45" t="s">
        <v>3</v>
      </c>
    </row>
    <row r="140" spans="1:6" ht="13.5" customHeight="1">
      <c r="A140" s="51" t="s">
        <v>11</v>
      </c>
      <c r="B140" s="86" t="s">
        <v>82</v>
      </c>
      <c r="C140" s="53"/>
      <c r="D140" s="45"/>
      <c r="E140" s="30">
        <v>315</v>
      </c>
      <c r="F140" s="45"/>
    </row>
    <row r="141" spans="1:6" ht="13.5" customHeight="1">
      <c r="A141" s="51" t="s">
        <v>11</v>
      </c>
      <c r="B141" s="86" t="s">
        <v>82</v>
      </c>
      <c r="C141" s="53"/>
      <c r="D141" s="45"/>
      <c r="E141" s="30">
        <v>678</v>
      </c>
      <c r="F141" s="45"/>
    </row>
    <row r="142" spans="1:6" ht="13.5" customHeight="1">
      <c r="A142" s="51" t="s">
        <v>11</v>
      </c>
      <c r="B142" s="86" t="s">
        <v>105</v>
      </c>
      <c r="C142" s="53"/>
      <c r="D142" s="45"/>
      <c r="E142" s="30"/>
      <c r="F142" s="45">
        <v>4215</v>
      </c>
    </row>
    <row r="143" spans="1:6" ht="13.5" customHeight="1">
      <c r="A143" s="51" t="s">
        <v>11</v>
      </c>
      <c r="B143" s="86" t="s">
        <v>106</v>
      </c>
      <c r="C143" s="53"/>
      <c r="D143" s="45"/>
      <c r="E143" s="30"/>
      <c r="F143" s="45">
        <v>4381</v>
      </c>
    </row>
    <row r="144" spans="1:6" ht="13.5" customHeight="1">
      <c r="A144" s="51" t="s">
        <v>11</v>
      </c>
      <c r="B144" s="86" t="s">
        <v>101</v>
      </c>
      <c r="C144" s="53"/>
      <c r="D144" s="45"/>
      <c r="E144" s="30"/>
      <c r="F144" s="45">
        <v>328</v>
      </c>
    </row>
    <row r="145" spans="1:6" ht="13.5" customHeight="1">
      <c r="A145" s="51" t="s">
        <v>11</v>
      </c>
      <c r="B145" s="44" t="s">
        <v>113</v>
      </c>
      <c r="F145" s="44">
        <v>4445</v>
      </c>
    </row>
    <row r="146" spans="1:6" ht="13.5" customHeight="1">
      <c r="A146" s="51" t="s">
        <v>11</v>
      </c>
      <c r="B146" s="96" t="s">
        <v>114</v>
      </c>
      <c r="C146" s="87"/>
      <c r="D146" s="88"/>
      <c r="E146" s="89"/>
      <c r="F146" s="95">
        <v>670</v>
      </c>
    </row>
    <row r="147" spans="1:19" ht="13.5" customHeight="1">
      <c r="A147" s="51" t="s">
        <v>11</v>
      </c>
      <c r="B147" s="94" t="s">
        <v>109</v>
      </c>
      <c r="C147" s="53"/>
      <c r="D147" s="45"/>
      <c r="E147" s="30"/>
      <c r="F147" s="45">
        <v>360</v>
      </c>
      <c r="S147" s="44">
        <v>7</v>
      </c>
    </row>
    <row r="148" spans="1:6" ht="13.5" customHeight="1">
      <c r="A148" s="51" t="s">
        <v>11</v>
      </c>
      <c r="B148" s="94" t="s">
        <v>110</v>
      </c>
      <c r="C148" s="53"/>
      <c r="D148" s="45"/>
      <c r="E148" s="30"/>
      <c r="F148" s="45">
        <v>300</v>
      </c>
    </row>
    <row r="149" spans="1:6" ht="13.5" customHeight="1">
      <c r="A149" s="51" t="s">
        <v>11</v>
      </c>
      <c r="B149" s="94" t="s">
        <v>111</v>
      </c>
      <c r="C149" s="53"/>
      <c r="D149" s="45"/>
      <c r="E149" s="30"/>
      <c r="F149" s="45">
        <v>1200</v>
      </c>
    </row>
    <row r="150" spans="1:6" ht="13.5" customHeight="1">
      <c r="A150" s="51" t="s">
        <v>11</v>
      </c>
      <c r="B150" s="44" t="s">
        <v>115</v>
      </c>
      <c r="C150" s="53"/>
      <c r="D150" s="45"/>
      <c r="E150" s="30"/>
      <c r="F150" s="45">
        <v>7650</v>
      </c>
    </row>
    <row r="151" spans="1:6" ht="13.5" customHeight="1">
      <c r="A151" s="51" t="s">
        <v>11</v>
      </c>
      <c r="B151" s="44" t="s">
        <v>118</v>
      </c>
      <c r="C151" s="53"/>
      <c r="D151" s="45"/>
      <c r="E151" s="30"/>
      <c r="F151" s="45">
        <v>4948.75</v>
      </c>
    </row>
    <row r="152" spans="1:6" ht="13.5" customHeight="1">
      <c r="A152" s="51" t="s">
        <v>11</v>
      </c>
      <c r="C152" s="53"/>
      <c r="D152" s="45"/>
      <c r="E152" s="30"/>
      <c r="F152" s="45"/>
    </row>
    <row r="153" spans="3:6" ht="13.5" customHeight="1">
      <c r="C153" s="53"/>
      <c r="D153" s="45"/>
      <c r="E153" s="30"/>
      <c r="F153" s="45"/>
    </row>
    <row r="154" spans="3:6" ht="13.5" customHeight="1">
      <c r="C154" s="38">
        <f>SUM(C140:C153)</f>
        <v>0</v>
      </c>
      <c r="D154" s="39">
        <f>SUM(D140:D153)</f>
        <v>0</v>
      </c>
      <c r="E154" s="38">
        <f>SUM(E140:E153)</f>
        <v>993</v>
      </c>
      <c r="F154" s="39">
        <f>SUM(F140:F153)</f>
        <v>28497.75</v>
      </c>
    </row>
    <row r="157" spans="3:6" ht="13.5" customHeight="1">
      <c r="C157" s="38" t="s">
        <v>19</v>
      </c>
      <c r="D157" s="39"/>
      <c r="E157" s="69" t="s">
        <v>45</v>
      </c>
      <c r="F157" s="39"/>
    </row>
    <row r="158" spans="3:6" ht="13.5" customHeight="1">
      <c r="C158" s="53" t="s">
        <v>2</v>
      </c>
      <c r="D158" s="45" t="s">
        <v>3</v>
      </c>
      <c r="E158" s="30" t="s">
        <v>2</v>
      </c>
      <c r="F158" s="45" t="s">
        <v>3</v>
      </c>
    </row>
    <row r="159" spans="1:6" ht="13.5" customHeight="1">
      <c r="A159" s="51" t="s">
        <v>12</v>
      </c>
      <c r="B159" s="51" t="s">
        <v>102</v>
      </c>
      <c r="C159" s="53"/>
      <c r="D159" s="45"/>
      <c r="E159" s="72">
        <v>1838</v>
      </c>
      <c r="F159" s="72"/>
    </row>
    <row r="160" spans="1:10" ht="13.5" customHeight="1">
      <c r="A160" s="51" t="s">
        <v>12</v>
      </c>
      <c r="B160" s="44" t="s">
        <v>107</v>
      </c>
      <c r="C160" s="53"/>
      <c r="D160" s="45"/>
      <c r="E160" s="30"/>
      <c r="F160" s="72">
        <v>2156.25</v>
      </c>
      <c r="J160" s="86"/>
    </row>
    <row r="161" spans="1:6" ht="13.5" customHeight="1">
      <c r="A161" s="51" t="s">
        <v>12</v>
      </c>
      <c r="B161" s="44" t="s">
        <v>108</v>
      </c>
      <c r="C161" s="53"/>
      <c r="D161" s="45"/>
      <c r="E161" s="30">
        <v>684</v>
      </c>
      <c r="F161" s="88" t="s">
        <v>4</v>
      </c>
    </row>
    <row r="162" spans="1:6" ht="13.5" customHeight="1">
      <c r="A162" s="51" t="s">
        <v>12</v>
      </c>
      <c r="B162" s="94" t="s">
        <v>116</v>
      </c>
      <c r="C162" s="53"/>
      <c r="D162" s="45">
        <v>0</v>
      </c>
      <c r="E162" s="30"/>
      <c r="F162" s="72">
        <v>3687</v>
      </c>
    </row>
    <row r="163" spans="1:6" ht="13.5" customHeight="1">
      <c r="A163" s="51" t="s">
        <v>12</v>
      </c>
      <c r="B163" s="94" t="s">
        <v>112</v>
      </c>
      <c r="C163" s="53"/>
      <c r="D163" s="45"/>
      <c r="E163" s="30"/>
      <c r="F163" s="72">
        <v>2062</v>
      </c>
    </row>
    <row r="164" spans="1:6" ht="13.5" customHeight="1">
      <c r="A164" s="51" t="s">
        <v>12</v>
      </c>
      <c r="B164" s="44" t="s">
        <v>117</v>
      </c>
      <c r="C164" s="53"/>
      <c r="D164" s="45"/>
      <c r="E164" s="30"/>
      <c r="F164" s="45">
        <v>950</v>
      </c>
    </row>
    <row r="165" spans="1:6" ht="13.5" customHeight="1">
      <c r="A165" s="51" t="s">
        <v>12</v>
      </c>
      <c r="B165" s="97" t="s">
        <v>122</v>
      </c>
      <c r="C165" s="53"/>
      <c r="D165" s="45"/>
      <c r="E165" s="30"/>
      <c r="F165" s="45">
        <v>398.65</v>
      </c>
    </row>
    <row r="166" spans="1:6" ht="13.5" customHeight="1">
      <c r="A166" s="51" t="s">
        <v>12</v>
      </c>
      <c r="B166" s="44" t="s">
        <v>119</v>
      </c>
      <c r="C166" s="53"/>
      <c r="D166" s="45"/>
      <c r="E166" s="30"/>
      <c r="F166" s="45">
        <v>2620</v>
      </c>
    </row>
    <row r="167" spans="1:6" ht="13.5" customHeight="1">
      <c r="A167" s="51" t="s">
        <v>12</v>
      </c>
      <c r="B167" s="44" t="s">
        <v>120</v>
      </c>
      <c r="C167" s="53"/>
      <c r="D167" s="45"/>
      <c r="E167" s="30"/>
      <c r="F167" s="45">
        <v>375</v>
      </c>
    </row>
    <row r="168" spans="1:6" ht="13.5" customHeight="1">
      <c r="A168" s="51" t="s">
        <v>12</v>
      </c>
      <c r="B168" s="97" t="s">
        <v>123</v>
      </c>
      <c r="C168" s="53"/>
      <c r="D168" s="45"/>
      <c r="E168" s="30"/>
      <c r="F168" s="45">
        <v>98.8</v>
      </c>
    </row>
    <row r="169" spans="1:6" ht="13.5" customHeight="1">
      <c r="A169" s="51" t="s">
        <v>12</v>
      </c>
      <c r="B169" s="44" t="s">
        <v>121</v>
      </c>
      <c r="C169" s="53"/>
      <c r="D169" s="45"/>
      <c r="E169" s="30"/>
      <c r="F169" s="45">
        <v>256.38</v>
      </c>
    </row>
    <row r="170" spans="1:6" ht="13.5" customHeight="1">
      <c r="A170" s="51" t="s">
        <v>12</v>
      </c>
      <c r="B170" s="98" t="s">
        <v>124</v>
      </c>
      <c r="C170" s="53"/>
      <c r="D170" s="45"/>
      <c r="E170" s="30"/>
      <c r="F170" s="45">
        <v>2326.02</v>
      </c>
    </row>
    <row r="171" spans="1:6" ht="13.5" customHeight="1">
      <c r="A171" s="51" t="s">
        <v>12</v>
      </c>
      <c r="B171" s="99" t="s">
        <v>128</v>
      </c>
      <c r="C171" s="53"/>
      <c r="D171" s="45"/>
      <c r="E171" s="30"/>
      <c r="F171" s="45">
        <v>34</v>
      </c>
    </row>
    <row r="172" spans="1:6" ht="13.5" customHeight="1">
      <c r="A172" s="51" t="s">
        <v>12</v>
      </c>
      <c r="C172" s="53"/>
      <c r="D172" s="45"/>
      <c r="E172" s="30"/>
      <c r="F172" s="45"/>
    </row>
    <row r="173" spans="1:6" ht="13.5" customHeight="1">
      <c r="A173" s="51" t="s">
        <v>12</v>
      </c>
      <c r="C173" s="53"/>
      <c r="D173" s="45"/>
      <c r="E173" s="30"/>
      <c r="F173" s="45"/>
    </row>
    <row r="174" spans="3:6" ht="13.5" customHeight="1">
      <c r="C174" s="38">
        <f>SUM(C159:C173)</f>
        <v>0</v>
      </c>
      <c r="D174" s="39">
        <f>SUM(D159:D173)</f>
        <v>0</v>
      </c>
      <c r="E174" s="38">
        <f>SUM(E159:E173)</f>
        <v>2522</v>
      </c>
      <c r="F174" s="39">
        <f>SUM(F159:F173)</f>
        <v>14964.099999999999</v>
      </c>
    </row>
    <row r="176" ht="13.5" customHeight="1">
      <c r="F176" s="44" t="s">
        <v>4</v>
      </c>
    </row>
    <row r="178" spans="3:6" ht="13.5" customHeight="1">
      <c r="C178" s="38" t="s">
        <v>19</v>
      </c>
      <c r="D178" s="39"/>
      <c r="E178" s="69" t="s">
        <v>45</v>
      </c>
      <c r="F178" s="39"/>
    </row>
    <row r="179" spans="3:6" ht="13.5" customHeight="1">
      <c r="C179" s="53" t="s">
        <v>2</v>
      </c>
      <c r="D179" s="45" t="s">
        <v>3</v>
      </c>
      <c r="E179" s="30" t="s">
        <v>2</v>
      </c>
      <c r="F179" s="45" t="s">
        <v>3</v>
      </c>
    </row>
    <row r="180" spans="1:6" ht="13.5" customHeight="1">
      <c r="A180" s="99" t="s">
        <v>13</v>
      </c>
      <c r="B180" s="99" t="s">
        <v>126</v>
      </c>
      <c r="C180" s="77"/>
      <c r="D180" s="72"/>
      <c r="E180" s="71">
        <v>40</v>
      </c>
      <c r="F180" s="72"/>
    </row>
    <row r="181" spans="1:6" ht="13.5" customHeight="1">
      <c r="A181" s="99" t="s">
        <v>13</v>
      </c>
      <c r="B181" s="99" t="s">
        <v>127</v>
      </c>
      <c r="C181" s="77"/>
      <c r="D181" s="72"/>
      <c r="E181" s="71"/>
      <c r="F181" s="72"/>
    </row>
    <row r="182" spans="1:6" ht="13.5" customHeight="1">
      <c r="A182" s="99" t="s">
        <v>13</v>
      </c>
      <c r="B182" s="99" t="s">
        <v>25</v>
      </c>
      <c r="C182" s="77"/>
      <c r="D182" s="72"/>
      <c r="E182" s="71"/>
      <c r="F182" s="72">
        <v>49</v>
      </c>
    </row>
    <row r="183" spans="1:6" ht="13.5" customHeight="1">
      <c r="A183" s="99" t="s">
        <v>13</v>
      </c>
      <c r="B183" s="99" t="s">
        <v>129</v>
      </c>
      <c r="C183" s="77"/>
      <c r="D183" s="72"/>
      <c r="E183" s="71"/>
      <c r="F183" s="72">
        <v>950</v>
      </c>
    </row>
    <row r="184" spans="1:6" ht="13.5" customHeight="1">
      <c r="A184" s="99" t="s">
        <v>13</v>
      </c>
      <c r="B184" s="99" t="s">
        <v>130</v>
      </c>
      <c r="C184" s="77"/>
      <c r="D184" s="72"/>
      <c r="E184" s="71"/>
      <c r="F184" s="72">
        <v>3300</v>
      </c>
    </row>
    <row r="185" spans="1:6" ht="13.5" customHeight="1">
      <c r="A185" s="99" t="s">
        <v>13</v>
      </c>
      <c r="B185" s="99" t="s">
        <v>131</v>
      </c>
      <c r="C185" s="77"/>
      <c r="D185" s="72"/>
      <c r="E185" s="71"/>
      <c r="F185" s="72">
        <v>1000</v>
      </c>
    </row>
    <row r="186" spans="1:6" ht="13.5" customHeight="1">
      <c r="A186" s="99" t="s">
        <v>13</v>
      </c>
      <c r="B186" s="99" t="s">
        <v>132</v>
      </c>
      <c r="C186" s="77"/>
      <c r="D186" s="72"/>
      <c r="E186" s="71"/>
      <c r="F186" s="72">
        <v>4343</v>
      </c>
    </row>
    <row r="187" spans="1:6" ht="13.5" customHeight="1">
      <c r="A187" s="99" t="s">
        <v>13</v>
      </c>
      <c r="B187" s="99" t="s">
        <v>133</v>
      </c>
      <c r="C187" s="77"/>
      <c r="D187" s="72"/>
      <c r="E187" s="71"/>
      <c r="F187" s="72">
        <v>800</v>
      </c>
    </row>
    <row r="188" spans="1:6" ht="13.5" customHeight="1">
      <c r="A188" s="99" t="s">
        <v>13</v>
      </c>
      <c r="B188" s="99" t="s">
        <v>134</v>
      </c>
      <c r="C188" s="77"/>
      <c r="D188" s="72"/>
      <c r="E188" s="71"/>
      <c r="F188" s="72">
        <v>4653</v>
      </c>
    </row>
    <row r="189" spans="1:6" ht="13.5" customHeight="1">
      <c r="A189" s="99" t="s">
        <v>13</v>
      </c>
      <c r="B189" s="100" t="s">
        <v>135</v>
      </c>
      <c r="C189" s="77"/>
      <c r="D189" s="72"/>
      <c r="E189" s="71">
        <v>1502</v>
      </c>
      <c r="F189" s="72"/>
    </row>
    <row r="190" spans="1:11" s="99" customFormat="1" ht="13.5" customHeight="1">
      <c r="A190" s="99" t="s">
        <v>13</v>
      </c>
      <c r="B190" s="100" t="s">
        <v>136</v>
      </c>
      <c r="C190" s="77"/>
      <c r="D190" s="72"/>
      <c r="E190" s="71"/>
      <c r="F190" s="72">
        <v>191</v>
      </c>
      <c r="K190" s="74"/>
    </row>
    <row r="191" spans="1:11" s="99" customFormat="1" ht="13.5" customHeight="1">
      <c r="A191" s="99" t="s">
        <v>13</v>
      </c>
      <c r="B191" s="100" t="s">
        <v>137</v>
      </c>
      <c r="C191" s="77"/>
      <c r="D191" s="72"/>
      <c r="E191" s="71"/>
      <c r="F191" s="72">
        <v>1037</v>
      </c>
      <c r="K191" s="74"/>
    </row>
    <row r="192" spans="1:11" s="99" customFormat="1" ht="13.5" customHeight="1">
      <c r="A192" s="99" t="s">
        <v>13</v>
      </c>
      <c r="B192" s="100" t="s">
        <v>138</v>
      </c>
      <c r="C192" s="77"/>
      <c r="D192" s="72"/>
      <c r="E192" s="71"/>
      <c r="F192" s="72">
        <v>763</v>
      </c>
      <c r="K192" s="74"/>
    </row>
    <row r="193" spans="1:11" s="99" customFormat="1" ht="13.5" customHeight="1">
      <c r="A193" s="99" t="s">
        <v>13</v>
      </c>
      <c r="B193" s="100" t="s">
        <v>139</v>
      </c>
      <c r="C193" s="77"/>
      <c r="D193" s="72"/>
      <c r="E193" s="71"/>
      <c r="F193" s="72">
        <v>100</v>
      </c>
      <c r="K193" s="74"/>
    </row>
    <row r="194" spans="1:11" s="99" customFormat="1" ht="13.5" customHeight="1">
      <c r="A194" s="99" t="s">
        <v>13</v>
      </c>
      <c r="B194" s="100" t="s">
        <v>140</v>
      </c>
      <c r="C194" s="77"/>
      <c r="D194" s="72"/>
      <c r="E194" s="71"/>
      <c r="F194" s="72">
        <v>142</v>
      </c>
      <c r="K194" s="74"/>
    </row>
    <row r="195" spans="1:11" s="99" customFormat="1" ht="13.5" customHeight="1">
      <c r="A195" s="99" t="s">
        <v>13</v>
      </c>
      <c r="B195" s="100" t="s">
        <v>141</v>
      </c>
      <c r="C195" s="77"/>
      <c r="D195" s="72"/>
      <c r="E195" s="71"/>
      <c r="F195" s="72">
        <v>291</v>
      </c>
      <c r="K195" s="74"/>
    </row>
    <row r="196" spans="1:11" s="99" customFormat="1" ht="13.5" customHeight="1">
      <c r="A196" s="99" t="s">
        <v>13</v>
      </c>
      <c r="B196" s="100" t="s">
        <v>136</v>
      </c>
      <c r="C196" s="77"/>
      <c r="D196" s="72"/>
      <c r="E196" s="71"/>
      <c r="F196" s="72">
        <v>263</v>
      </c>
      <c r="K196" s="74"/>
    </row>
    <row r="197" spans="1:11" s="99" customFormat="1" ht="13.5" customHeight="1">
      <c r="A197" s="99" t="s">
        <v>13</v>
      </c>
      <c r="B197" s="100" t="s">
        <v>142</v>
      </c>
      <c r="C197" s="77"/>
      <c r="D197" s="72"/>
      <c r="E197" s="71"/>
      <c r="F197" s="72">
        <v>1278</v>
      </c>
      <c r="K197" s="74"/>
    </row>
    <row r="198" spans="1:11" s="99" customFormat="1" ht="13.5" customHeight="1">
      <c r="A198" s="99" t="s">
        <v>13</v>
      </c>
      <c r="B198" s="100" t="s">
        <v>143</v>
      </c>
      <c r="C198" s="77"/>
      <c r="D198" s="72"/>
      <c r="E198" s="71"/>
      <c r="F198" s="72">
        <v>153</v>
      </c>
      <c r="K198" s="74"/>
    </row>
    <row r="199" spans="1:11" s="99" customFormat="1" ht="13.5" customHeight="1">
      <c r="A199" s="99" t="s">
        <v>13</v>
      </c>
      <c r="B199" s="100" t="s">
        <v>144</v>
      </c>
      <c r="C199" s="77"/>
      <c r="D199" s="72"/>
      <c r="E199" s="71"/>
      <c r="F199" s="72">
        <v>2500</v>
      </c>
      <c r="K199" s="74"/>
    </row>
    <row r="200" spans="1:6" ht="13.5" customHeight="1">
      <c r="A200" s="51" t="s">
        <v>13</v>
      </c>
      <c r="C200" s="53"/>
      <c r="D200" s="45"/>
      <c r="E200" s="30"/>
      <c r="F200" s="45"/>
    </row>
    <row r="201" spans="1:6" ht="13.5" customHeight="1">
      <c r="A201" s="51" t="s">
        <v>13</v>
      </c>
      <c r="C201" s="53"/>
      <c r="D201" s="45"/>
      <c r="E201" s="30"/>
      <c r="F201" s="45"/>
    </row>
    <row r="202" spans="3:6" ht="13.5" customHeight="1">
      <c r="C202" s="38">
        <f>SUM(C180:C201)</f>
        <v>0</v>
      </c>
      <c r="D202" s="39">
        <f>SUM(D180:D201)</f>
        <v>0</v>
      </c>
      <c r="E202" s="38">
        <f>SUM(E180:E201)</f>
        <v>1542</v>
      </c>
      <c r="F202" s="39">
        <f>SUM(F180:F201)</f>
        <v>21813</v>
      </c>
    </row>
    <row r="205" spans="3:6" ht="13.5" customHeight="1">
      <c r="C205" s="38" t="s">
        <v>19</v>
      </c>
      <c r="D205" s="39"/>
      <c r="E205" s="69" t="s">
        <v>45</v>
      </c>
      <c r="F205" s="39"/>
    </row>
    <row r="206" spans="3:6" ht="13.5" customHeight="1">
      <c r="C206" s="53" t="s">
        <v>2</v>
      </c>
      <c r="D206" s="45" t="s">
        <v>3</v>
      </c>
      <c r="E206" s="30" t="s">
        <v>2</v>
      </c>
      <c r="F206" s="45" t="s">
        <v>3</v>
      </c>
    </row>
    <row r="207" spans="1:6" ht="13.5" customHeight="1">
      <c r="A207" s="51" t="s">
        <v>14</v>
      </c>
      <c r="B207" s="100" t="s">
        <v>145</v>
      </c>
      <c r="C207" s="53"/>
      <c r="D207" s="45"/>
      <c r="E207" s="30"/>
      <c r="F207" s="45">
        <v>45</v>
      </c>
    </row>
    <row r="208" spans="1:6" ht="13.5" customHeight="1">
      <c r="A208" s="51" t="s">
        <v>14</v>
      </c>
      <c r="B208" s="100" t="s">
        <v>146</v>
      </c>
      <c r="C208" s="53"/>
      <c r="D208" s="45"/>
      <c r="E208" s="30" t="s">
        <v>4</v>
      </c>
      <c r="F208" s="45">
        <v>133</v>
      </c>
    </row>
    <row r="209" spans="1:6" ht="13.5" customHeight="1">
      <c r="A209" s="51" t="s">
        <v>14</v>
      </c>
      <c r="B209" s="100" t="s">
        <v>147</v>
      </c>
      <c r="C209" s="53"/>
      <c r="D209" s="45"/>
      <c r="E209" s="30"/>
      <c r="F209" s="45">
        <v>147</v>
      </c>
    </row>
    <row r="210" spans="1:6" ht="13.5" customHeight="1">
      <c r="A210" s="51" t="s">
        <v>14</v>
      </c>
      <c r="B210" s="100" t="s">
        <v>148</v>
      </c>
      <c r="C210" s="53"/>
      <c r="D210" s="45"/>
      <c r="E210" s="30"/>
      <c r="F210" s="45">
        <v>344</v>
      </c>
    </row>
    <row r="211" spans="1:6" ht="13.5" customHeight="1">
      <c r="A211" s="51" t="s">
        <v>14</v>
      </c>
      <c r="B211" s="100" t="s">
        <v>149</v>
      </c>
      <c r="C211" s="53"/>
      <c r="D211" s="45"/>
      <c r="E211" s="30"/>
      <c r="F211" s="45">
        <v>468</v>
      </c>
    </row>
    <row r="212" spans="1:6" ht="13.5" customHeight="1">
      <c r="A212" s="51" t="s">
        <v>14</v>
      </c>
      <c r="B212" s="100" t="s">
        <v>142</v>
      </c>
      <c r="C212" s="53"/>
      <c r="D212" s="45"/>
      <c r="E212" s="30"/>
      <c r="F212" s="45">
        <v>2003</v>
      </c>
    </row>
    <row r="213" spans="1:6" ht="13.5" customHeight="1">
      <c r="A213" s="51" t="s">
        <v>14</v>
      </c>
      <c r="B213" s="100" t="s">
        <v>150</v>
      </c>
      <c r="C213" s="53"/>
      <c r="D213" s="45"/>
      <c r="E213" s="30"/>
      <c r="F213" s="45">
        <v>448</v>
      </c>
    </row>
    <row r="214" spans="1:6" ht="13.5" customHeight="1">
      <c r="A214" s="51" t="s">
        <v>14</v>
      </c>
      <c r="B214" s="100" t="s">
        <v>151</v>
      </c>
      <c r="C214" s="53"/>
      <c r="D214" s="45"/>
      <c r="E214" s="30"/>
      <c r="F214" s="45">
        <v>600</v>
      </c>
    </row>
    <row r="215" spans="1:6" ht="13.5" customHeight="1">
      <c r="A215" s="51" t="s">
        <v>14</v>
      </c>
      <c r="B215" s="100" t="s">
        <v>152</v>
      </c>
      <c r="C215" s="53">
        <v>18096</v>
      </c>
      <c r="D215" s="45"/>
      <c r="E215" s="30"/>
      <c r="F215" s="45"/>
    </row>
    <row r="216" spans="1:6" ht="13.5" customHeight="1">
      <c r="A216" s="51" t="s">
        <v>14</v>
      </c>
      <c r="B216" s="100" t="s">
        <v>153</v>
      </c>
      <c r="C216" s="53">
        <v>3245</v>
      </c>
      <c r="D216" s="45"/>
      <c r="E216" s="30"/>
      <c r="F216" s="45"/>
    </row>
    <row r="217" spans="1:13" ht="13.5" customHeight="1">
      <c r="A217" s="51" t="s">
        <v>14</v>
      </c>
      <c r="B217" s="100" t="s">
        <v>154</v>
      </c>
      <c r="C217" s="53"/>
      <c r="D217" s="55"/>
      <c r="E217" s="77"/>
      <c r="F217" s="45">
        <v>742</v>
      </c>
      <c r="J217" s="71"/>
      <c r="K217" s="78"/>
      <c r="L217" s="71"/>
      <c r="M217" s="71"/>
    </row>
    <row r="218" spans="1:13" ht="13.5" customHeight="1">
      <c r="A218" s="51" t="s">
        <v>14</v>
      </c>
      <c r="B218" s="107" t="s">
        <v>156</v>
      </c>
      <c r="C218" s="106" t="s">
        <v>4</v>
      </c>
      <c r="D218" s="45"/>
      <c r="E218" s="30">
        <v>604</v>
      </c>
      <c r="F218" s="45"/>
      <c r="J218" s="71"/>
      <c r="K218" s="78"/>
      <c r="L218" s="71"/>
      <c r="M218" s="71"/>
    </row>
    <row r="219" spans="1:13" ht="13.5" customHeight="1">
      <c r="A219" s="51" t="s">
        <v>14</v>
      </c>
      <c r="B219" s="107" t="s">
        <v>157</v>
      </c>
      <c r="C219" s="53"/>
      <c r="D219" s="45"/>
      <c r="E219" s="30">
        <v>1550</v>
      </c>
      <c r="F219" s="45"/>
      <c r="J219" s="71"/>
      <c r="K219" s="78"/>
      <c r="L219" s="71"/>
      <c r="M219" s="71"/>
    </row>
    <row r="220" spans="1:13" ht="13.5" customHeight="1">
      <c r="A220" s="51" t="s">
        <v>14</v>
      </c>
      <c r="C220" s="53"/>
      <c r="D220" s="45"/>
      <c r="E220" s="30"/>
      <c r="F220" s="45"/>
      <c r="J220" s="71"/>
      <c r="K220" s="79"/>
      <c r="L220" s="80"/>
      <c r="M220" s="81"/>
    </row>
    <row r="221" spans="1:13" ht="13.5" customHeight="1">
      <c r="A221" s="51" t="s">
        <v>14</v>
      </c>
      <c r="C221" s="53"/>
      <c r="D221" s="45"/>
      <c r="E221" s="30"/>
      <c r="F221" s="45"/>
      <c r="J221" s="71"/>
      <c r="K221" s="79"/>
      <c r="L221" s="80"/>
      <c r="M221" s="81"/>
    </row>
    <row r="222" spans="1:13" ht="13.5" customHeight="1">
      <c r="A222" s="51" t="s">
        <v>14</v>
      </c>
      <c r="C222" s="53"/>
      <c r="D222" s="45"/>
      <c r="E222" s="30"/>
      <c r="F222" s="45"/>
      <c r="J222" s="71"/>
      <c r="K222" s="79"/>
      <c r="L222" s="80"/>
      <c r="M222" s="81"/>
    </row>
    <row r="223" spans="3:13" ht="13.5" customHeight="1">
      <c r="C223" s="53"/>
      <c r="D223" s="45"/>
      <c r="E223" s="30"/>
      <c r="F223" s="45"/>
      <c r="J223" s="71"/>
      <c r="K223" s="79"/>
      <c r="L223" s="80"/>
      <c r="M223" s="81"/>
    </row>
    <row r="224" spans="3:13" ht="13.5" customHeight="1">
      <c r="C224" s="38">
        <f>SUM(C207:C223)</f>
        <v>21341</v>
      </c>
      <c r="D224" s="39">
        <f>SUM(D207:D223)</f>
        <v>0</v>
      </c>
      <c r="E224" s="38">
        <f>SUM(E207:E223)</f>
        <v>2154</v>
      </c>
      <c r="F224" s="39">
        <f>SUM(F207:F223)</f>
        <v>4930</v>
      </c>
      <c r="J224" s="71"/>
      <c r="K224" s="79"/>
      <c r="L224" s="80"/>
      <c r="M224" s="81"/>
    </row>
    <row r="225" spans="10:13" ht="13.5" customHeight="1">
      <c r="J225" s="71"/>
      <c r="K225" s="79"/>
      <c r="L225" s="80"/>
      <c r="M225" s="81"/>
    </row>
    <row r="226" spans="10:13" ht="13.5" customHeight="1">
      <c r="J226" s="71"/>
      <c r="K226" s="79"/>
      <c r="L226" s="80"/>
      <c r="M226" s="81"/>
    </row>
    <row r="227" spans="6:13" ht="13.5" customHeight="1">
      <c r="F227" s="44" t="s">
        <v>4</v>
      </c>
      <c r="J227" s="71"/>
      <c r="K227" s="79"/>
      <c r="L227" s="80"/>
      <c r="M227" s="81"/>
    </row>
    <row r="228" spans="3:13" ht="13.5" customHeight="1">
      <c r="C228" s="38" t="s">
        <v>19</v>
      </c>
      <c r="D228" s="39"/>
      <c r="E228" s="69" t="s">
        <v>45</v>
      </c>
      <c r="F228" s="39"/>
      <c r="J228" s="71"/>
      <c r="K228" s="78"/>
      <c r="L228" s="71"/>
      <c r="M228" s="71"/>
    </row>
    <row r="229" spans="3:6" ht="13.5" customHeight="1">
      <c r="C229" s="53" t="s">
        <v>2</v>
      </c>
      <c r="D229" s="45" t="s">
        <v>3</v>
      </c>
      <c r="E229" s="30" t="s">
        <v>2</v>
      </c>
      <c r="F229" s="45" t="s">
        <v>3</v>
      </c>
    </row>
    <row r="230" spans="1:6" ht="13.5" customHeight="1">
      <c r="A230" s="51" t="s">
        <v>15</v>
      </c>
      <c r="B230" s="100" t="s">
        <v>125</v>
      </c>
      <c r="C230" s="53"/>
      <c r="D230" s="45"/>
      <c r="E230" s="67" t="s">
        <v>4</v>
      </c>
      <c r="F230" s="72">
        <v>9920.25</v>
      </c>
    </row>
    <row r="231" spans="1:6" ht="13.5" customHeight="1">
      <c r="A231" s="51" t="s">
        <v>15</v>
      </c>
      <c r="B231" s="107" t="s">
        <v>158</v>
      </c>
      <c r="C231" s="53">
        <v>14400</v>
      </c>
      <c r="D231" s="45"/>
      <c r="E231" s="30"/>
      <c r="F231" s="45"/>
    </row>
    <row r="232" spans="1:6" ht="13.5" customHeight="1">
      <c r="A232" s="51" t="s">
        <v>15</v>
      </c>
      <c r="B232" s="107" t="s">
        <v>159</v>
      </c>
      <c r="C232" s="53"/>
      <c r="D232" s="45"/>
      <c r="E232" s="30">
        <v>15600</v>
      </c>
      <c r="F232" s="45"/>
    </row>
    <row r="233" spans="1:6" ht="13.5" customHeight="1">
      <c r="A233" s="51" t="s">
        <v>15</v>
      </c>
      <c r="B233" s="108" t="s">
        <v>160</v>
      </c>
      <c r="C233" s="106">
        <v>240</v>
      </c>
      <c r="D233" s="45"/>
      <c r="E233" s="108" t="s">
        <v>4</v>
      </c>
      <c r="F233" s="45"/>
    </row>
    <row r="234" spans="1:6" ht="13.5" customHeight="1">
      <c r="A234" s="51" t="s">
        <v>15</v>
      </c>
      <c r="B234" s="107" t="s">
        <v>82</v>
      </c>
      <c r="C234" s="106">
        <v>271</v>
      </c>
      <c r="D234" s="109" t="s">
        <v>4</v>
      </c>
      <c r="E234" s="30"/>
      <c r="F234" s="45"/>
    </row>
    <row r="235" spans="1:11" s="100" customFormat="1" ht="13.5" customHeight="1">
      <c r="A235" s="100" t="s">
        <v>15</v>
      </c>
      <c r="B235" s="107" t="s">
        <v>161</v>
      </c>
      <c r="C235" s="106"/>
      <c r="D235" s="109">
        <v>663</v>
      </c>
      <c r="E235" s="71"/>
      <c r="F235" s="72"/>
      <c r="K235" s="74"/>
    </row>
    <row r="236" spans="1:11" s="100" customFormat="1" ht="13.5" customHeight="1">
      <c r="A236" s="100" t="s">
        <v>15</v>
      </c>
      <c r="B236" s="107" t="s">
        <v>162</v>
      </c>
      <c r="C236" s="106"/>
      <c r="D236" s="109"/>
      <c r="E236" s="71"/>
      <c r="F236" s="72">
        <v>950</v>
      </c>
      <c r="K236" s="74"/>
    </row>
    <row r="237" spans="1:11" s="100" customFormat="1" ht="13.5" customHeight="1">
      <c r="A237" s="100" t="s">
        <v>15</v>
      </c>
      <c r="B237" s="107" t="s">
        <v>163</v>
      </c>
      <c r="C237" s="106"/>
      <c r="D237" s="109"/>
      <c r="E237" s="71"/>
      <c r="F237" s="72">
        <v>443</v>
      </c>
      <c r="K237" s="74"/>
    </row>
    <row r="238" spans="1:11" s="100" customFormat="1" ht="13.5" customHeight="1">
      <c r="A238" s="100" t="s">
        <v>15</v>
      </c>
      <c r="B238" s="107" t="s">
        <v>164</v>
      </c>
      <c r="C238" s="106"/>
      <c r="D238" s="109"/>
      <c r="E238" s="71"/>
      <c r="F238" s="72">
        <v>511</v>
      </c>
      <c r="K238" s="74"/>
    </row>
    <row r="239" spans="1:11" s="100" customFormat="1" ht="13.5" customHeight="1">
      <c r="A239" s="100" t="s">
        <v>15</v>
      </c>
      <c r="B239" s="107" t="s">
        <v>165</v>
      </c>
      <c r="C239" s="106"/>
      <c r="D239" s="109"/>
      <c r="E239" s="71"/>
      <c r="F239" s="72">
        <v>460</v>
      </c>
      <c r="K239" s="74"/>
    </row>
    <row r="240" spans="1:11" s="100" customFormat="1" ht="13.5" customHeight="1">
      <c r="A240" s="100" t="s">
        <v>15</v>
      </c>
      <c r="B240" s="107" t="s">
        <v>166</v>
      </c>
      <c r="C240" s="106"/>
      <c r="D240" s="109"/>
      <c r="E240" s="71"/>
      <c r="F240" s="72">
        <v>9920</v>
      </c>
      <c r="K240" s="74"/>
    </row>
    <row r="241" spans="1:11" s="100" customFormat="1" ht="13.5" customHeight="1">
      <c r="A241" s="100" t="s">
        <v>15</v>
      </c>
      <c r="B241" s="107" t="s">
        <v>162</v>
      </c>
      <c r="C241" s="106"/>
      <c r="D241" s="109"/>
      <c r="E241" s="71"/>
      <c r="F241" s="72">
        <v>726</v>
      </c>
      <c r="K241" s="74"/>
    </row>
    <row r="242" spans="1:11" s="100" customFormat="1" ht="13.5" customHeight="1">
      <c r="A242" s="100" t="s">
        <v>15</v>
      </c>
      <c r="B242" s="107" t="s">
        <v>167</v>
      </c>
      <c r="C242" s="106"/>
      <c r="D242" s="109"/>
      <c r="E242" s="71"/>
      <c r="F242" s="72">
        <v>135</v>
      </c>
      <c r="K242" s="74"/>
    </row>
    <row r="243" spans="1:11" s="100" customFormat="1" ht="13.5" customHeight="1">
      <c r="A243" s="100" t="s">
        <v>15</v>
      </c>
      <c r="B243" s="107" t="s">
        <v>168</v>
      </c>
      <c r="C243" s="106"/>
      <c r="D243" s="109"/>
      <c r="E243" s="71"/>
      <c r="F243" s="72">
        <v>882</v>
      </c>
      <c r="K243" s="74"/>
    </row>
    <row r="244" spans="1:11" s="100" customFormat="1" ht="13.5" customHeight="1">
      <c r="A244" s="100" t="s">
        <v>15</v>
      </c>
      <c r="B244" s="107" t="s">
        <v>165</v>
      </c>
      <c r="C244" s="106"/>
      <c r="D244" s="109"/>
      <c r="E244" s="71"/>
      <c r="F244" s="72">
        <v>799</v>
      </c>
      <c r="K244" s="74"/>
    </row>
    <row r="245" spans="1:11" s="100" customFormat="1" ht="13.5" customHeight="1">
      <c r="A245" s="100" t="s">
        <v>15</v>
      </c>
      <c r="B245" s="107" t="s">
        <v>164</v>
      </c>
      <c r="C245" s="106"/>
      <c r="D245" s="109"/>
      <c r="E245" s="71"/>
      <c r="F245" s="72">
        <v>2235</v>
      </c>
      <c r="K245" s="74"/>
    </row>
    <row r="246" spans="1:11" s="100" customFormat="1" ht="13.5" customHeight="1">
      <c r="A246" s="100" t="s">
        <v>15</v>
      </c>
      <c r="B246" s="107" t="s">
        <v>169</v>
      </c>
      <c r="C246" s="106"/>
      <c r="D246" s="109"/>
      <c r="E246" s="71"/>
      <c r="F246" s="72">
        <v>260</v>
      </c>
      <c r="K246" s="74"/>
    </row>
    <row r="247" spans="1:11" s="100" customFormat="1" ht="13.5" customHeight="1">
      <c r="A247" s="100" t="s">
        <v>15</v>
      </c>
      <c r="B247" s="107" t="s">
        <v>170</v>
      </c>
      <c r="C247" s="106"/>
      <c r="D247" s="109"/>
      <c r="E247" s="71"/>
      <c r="F247" s="72">
        <v>-344</v>
      </c>
      <c r="K247" s="74"/>
    </row>
    <row r="248" spans="1:11" s="100" customFormat="1" ht="13.5" customHeight="1">
      <c r="A248" s="100" t="s">
        <v>15</v>
      </c>
      <c r="B248" s="107" t="s">
        <v>164</v>
      </c>
      <c r="C248" s="106"/>
      <c r="D248" s="109"/>
      <c r="E248" s="71"/>
      <c r="F248" s="72">
        <v>725</v>
      </c>
      <c r="K248" s="74"/>
    </row>
    <row r="249" spans="1:11" s="100" customFormat="1" ht="13.5" customHeight="1">
      <c r="A249" s="100" t="s">
        <v>15</v>
      </c>
      <c r="B249" s="107" t="s">
        <v>170</v>
      </c>
      <c r="C249" s="106"/>
      <c r="D249" s="109"/>
      <c r="E249" s="71"/>
      <c r="F249" s="72">
        <v>-395</v>
      </c>
      <c r="K249" s="74"/>
    </row>
    <row r="250" spans="1:11" s="100" customFormat="1" ht="13.5" customHeight="1">
      <c r="A250" s="100" t="s">
        <v>15</v>
      </c>
      <c r="B250" s="107" t="s">
        <v>171</v>
      </c>
      <c r="C250" s="106"/>
      <c r="D250" s="109"/>
      <c r="E250" s="71"/>
      <c r="F250" s="72">
        <v>635</v>
      </c>
      <c r="K250" s="74"/>
    </row>
    <row r="251" spans="1:11" s="100" customFormat="1" ht="13.5" customHeight="1">
      <c r="A251" s="100" t="s">
        <v>15</v>
      </c>
      <c r="B251" s="107" t="s">
        <v>172</v>
      </c>
      <c r="C251" s="106"/>
      <c r="D251" s="109"/>
      <c r="E251" s="71"/>
      <c r="F251" s="72">
        <v>2124</v>
      </c>
      <c r="K251" s="74"/>
    </row>
    <row r="252" spans="1:11" s="100" customFormat="1" ht="13.5" customHeight="1">
      <c r="A252" s="100" t="s">
        <v>15</v>
      </c>
      <c r="B252" s="107" t="s">
        <v>173</v>
      </c>
      <c r="C252" s="106"/>
      <c r="D252" s="109"/>
      <c r="E252" s="71"/>
      <c r="F252" s="72">
        <v>98</v>
      </c>
      <c r="K252" s="74"/>
    </row>
    <row r="253" spans="1:11" s="100" customFormat="1" ht="13.5" customHeight="1">
      <c r="A253" s="100" t="s">
        <v>15</v>
      </c>
      <c r="B253" s="107" t="s">
        <v>174</v>
      </c>
      <c r="C253" s="106"/>
      <c r="D253" s="109"/>
      <c r="E253" s="71"/>
      <c r="F253" s="72">
        <v>1495</v>
      </c>
      <c r="K253" s="74"/>
    </row>
    <row r="254" spans="1:11" s="100" customFormat="1" ht="13.5" customHeight="1">
      <c r="A254" s="100" t="s">
        <v>15</v>
      </c>
      <c r="B254" s="107" t="s">
        <v>175</v>
      </c>
      <c r="C254" s="106"/>
      <c r="D254" s="109"/>
      <c r="E254" s="71"/>
      <c r="F254" s="72">
        <v>1932</v>
      </c>
      <c r="K254" s="74"/>
    </row>
    <row r="255" spans="1:11" s="100" customFormat="1" ht="13.5" customHeight="1">
      <c r="A255" s="100" t="s">
        <v>15</v>
      </c>
      <c r="B255" s="107" t="s">
        <v>176</v>
      </c>
      <c r="C255" s="106"/>
      <c r="D255" s="109"/>
      <c r="E255" s="71"/>
      <c r="F255" s="72">
        <v>15474</v>
      </c>
      <c r="K255" s="74"/>
    </row>
    <row r="256" spans="1:11" s="100" customFormat="1" ht="13.5" customHeight="1">
      <c r="A256" s="100" t="s">
        <v>15</v>
      </c>
      <c r="B256" s="107" t="s">
        <v>177</v>
      </c>
      <c r="C256" s="106"/>
      <c r="D256" s="109"/>
      <c r="E256" s="71"/>
      <c r="F256" s="72">
        <v>2438</v>
      </c>
      <c r="K256" s="74"/>
    </row>
    <row r="257" spans="1:11" s="100" customFormat="1" ht="13.5" customHeight="1">
      <c r="A257" s="100" t="s">
        <v>15</v>
      </c>
      <c r="B257" s="107" t="s">
        <v>164</v>
      </c>
      <c r="C257" s="106"/>
      <c r="D257" s="109"/>
      <c r="E257" s="71"/>
      <c r="F257" s="72">
        <v>660</v>
      </c>
      <c r="K257" s="74"/>
    </row>
    <row r="258" spans="1:11" s="100" customFormat="1" ht="13.5" customHeight="1">
      <c r="A258" s="100" t="s">
        <v>15</v>
      </c>
      <c r="B258" s="107" t="s">
        <v>178</v>
      </c>
      <c r="C258" s="106"/>
      <c r="D258" s="109"/>
      <c r="E258" s="71"/>
      <c r="F258" s="72">
        <v>3600</v>
      </c>
      <c r="K258" s="74"/>
    </row>
    <row r="259" spans="1:11" s="100" customFormat="1" ht="13.5" customHeight="1">
      <c r="A259" s="100" t="s">
        <v>15</v>
      </c>
      <c r="B259" s="107" t="s">
        <v>179</v>
      </c>
      <c r="C259" s="106"/>
      <c r="D259" s="109"/>
      <c r="E259" s="71"/>
      <c r="F259" s="72">
        <v>480</v>
      </c>
      <c r="K259" s="74"/>
    </row>
    <row r="260" spans="1:11" s="100" customFormat="1" ht="13.5" customHeight="1">
      <c r="A260" s="100" t="s">
        <v>15</v>
      </c>
      <c r="B260" s="107" t="s">
        <v>180</v>
      </c>
      <c r="C260" s="106"/>
      <c r="D260" s="109"/>
      <c r="E260" s="71"/>
      <c r="F260" s="72">
        <v>2203</v>
      </c>
      <c r="K260" s="74"/>
    </row>
    <row r="261" spans="1:11" s="100" customFormat="1" ht="13.5" customHeight="1">
      <c r="A261" s="100" t="s">
        <v>15</v>
      </c>
      <c r="B261" s="107" t="s">
        <v>181</v>
      </c>
      <c r="C261" s="106"/>
      <c r="D261" s="109"/>
      <c r="E261" s="71"/>
      <c r="F261" s="72">
        <v>1650</v>
      </c>
      <c r="K261" s="74"/>
    </row>
    <row r="262" spans="1:11" s="100" customFormat="1" ht="13.5" customHeight="1">
      <c r="A262" s="100" t="s">
        <v>15</v>
      </c>
      <c r="B262" s="107" t="s">
        <v>182</v>
      </c>
      <c r="C262" s="106"/>
      <c r="D262" s="109"/>
      <c r="E262" s="71"/>
      <c r="F262" s="72">
        <v>301</v>
      </c>
      <c r="K262" s="74"/>
    </row>
    <row r="263" spans="1:11" s="100" customFormat="1" ht="13.5" customHeight="1">
      <c r="A263" s="100" t="s">
        <v>15</v>
      </c>
      <c r="B263" s="107" t="s">
        <v>183</v>
      </c>
      <c r="C263" s="106"/>
      <c r="D263" s="109"/>
      <c r="E263" s="71"/>
      <c r="F263" s="72">
        <v>3238</v>
      </c>
      <c r="K263" s="74"/>
    </row>
    <row r="264" spans="1:11" s="100" customFormat="1" ht="13.5" customHeight="1">
      <c r="A264" s="100" t="s">
        <v>15</v>
      </c>
      <c r="B264" s="107" t="s">
        <v>184</v>
      </c>
      <c r="C264" s="106"/>
      <c r="D264" s="109"/>
      <c r="E264" s="71"/>
      <c r="F264" s="72">
        <v>1030</v>
      </c>
      <c r="K264" s="74"/>
    </row>
    <row r="265" spans="1:11" s="100" customFormat="1" ht="13.5" customHeight="1">
      <c r="A265" s="100" t="s">
        <v>15</v>
      </c>
      <c r="B265" s="107" t="s">
        <v>109</v>
      </c>
      <c r="C265" s="106"/>
      <c r="D265" s="109"/>
      <c r="E265" s="71"/>
      <c r="F265" s="72">
        <v>1500</v>
      </c>
      <c r="K265" s="74"/>
    </row>
    <row r="266" spans="3:6" ht="13.5" customHeight="1">
      <c r="C266" s="53"/>
      <c r="D266" s="45"/>
      <c r="E266" s="30"/>
      <c r="F266" s="45"/>
    </row>
    <row r="267" spans="3:6" ht="13.5" customHeight="1">
      <c r="C267" s="53"/>
      <c r="D267" s="45"/>
      <c r="E267" s="30"/>
      <c r="F267" s="45"/>
    </row>
    <row r="268" spans="3:6" ht="13.5" customHeight="1">
      <c r="C268" s="38">
        <f>SUM(C230:C267)</f>
        <v>14911</v>
      </c>
      <c r="D268" s="39">
        <f>SUM(D230:D267)</f>
        <v>663</v>
      </c>
      <c r="E268" s="38">
        <f>SUM(E230:E267)</f>
        <v>15600</v>
      </c>
      <c r="F268" s="39">
        <f>SUM(F230:F267)</f>
        <v>66085.25</v>
      </c>
    </row>
    <row r="271" spans="3:6" ht="13.5" customHeight="1">
      <c r="C271" s="44">
        <f>+C20+C40+C59+C80+C101+C123+C135+C154+C174+C202+C224+C268</f>
        <v>36252</v>
      </c>
      <c r="D271" s="44">
        <f>+D20+D40+D59+D80+D101+D123+D135+D154+D174+D202+D224+D268</f>
        <v>5271</v>
      </c>
      <c r="E271" s="44">
        <f>+E20+E40+E59+E80+E101+E123+E135+E154+E174+E202+E224+E268</f>
        <v>28283</v>
      </c>
      <c r="F271" s="44">
        <f>+F20+F40+F59+F80+F101+F123+F135+F154+F174+F202+F224+F268</f>
        <v>201699.1</v>
      </c>
    </row>
    <row r="274" ht="13.5" customHeight="1" thickBot="1"/>
    <row r="275" spans="2:9" ht="13.5" customHeight="1">
      <c r="B275" s="54"/>
      <c r="C275" s="48">
        <f>+C20+C40+C59+C80+C101+C123+C135+C154+C174+C202+C224+C268</f>
        <v>36252</v>
      </c>
      <c r="D275" s="49">
        <f>+D20+D40+D59+D80+D101+D123+D135+D154+D174+D202+D224+D268</f>
        <v>5271</v>
      </c>
      <c r="E275" s="49">
        <f>+E20+E40+E59+E80+E101+E123+E135+E154+E174+E202+E224+E268</f>
        <v>28283</v>
      </c>
      <c r="F275" s="50">
        <f>+F20+F40+F59+F80+F101+F123+F135+F154+F174+F202+F224+F268</f>
        <v>201699.1</v>
      </c>
      <c r="H275" s="56">
        <f>+C275+E275</f>
        <v>64535</v>
      </c>
      <c r="I275" s="56">
        <f>+D275+F275</f>
        <v>206970.1</v>
      </c>
    </row>
    <row r="276" spans="2:8" ht="13.5" customHeight="1" thickBot="1">
      <c r="B276" s="54"/>
      <c r="C276" s="57"/>
      <c r="D276" s="58">
        <f>+C275-D275</f>
        <v>30981</v>
      </c>
      <c r="E276" s="58"/>
      <c r="F276" s="59">
        <f>+E275-F275</f>
        <v>-173416.1</v>
      </c>
      <c r="H276" s="101">
        <f>+D276+F276</f>
        <v>-142435.1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2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6"/>
  <sheetViews>
    <sheetView view="pageLayout" workbookViewId="0" topLeftCell="A1">
      <selection activeCell="F11" sqref="F11"/>
    </sheetView>
  </sheetViews>
  <sheetFormatPr defaultColWidth="8.8515625" defaultRowHeight="15"/>
  <cols>
    <col min="1" max="1" width="8.8515625" style="2" customWidth="1"/>
    <col min="2" max="2" width="33.28125" style="2" customWidth="1"/>
    <col min="3" max="3" width="12.28125" style="2" customWidth="1"/>
    <col min="4" max="4" width="14.28125" style="3" customWidth="1"/>
    <col min="5" max="5" width="12.28125" style="3" customWidth="1"/>
    <col min="6" max="6" width="13.28125" style="3" customWidth="1"/>
    <col min="7" max="7" width="8.8515625" style="3" customWidth="1"/>
    <col min="8" max="8" width="10.28125" style="2" bestFit="1" customWidth="1"/>
    <col min="9" max="9" width="11.28125" style="2" bestFit="1" customWidth="1"/>
    <col min="10" max="10" width="10.28125" style="2" bestFit="1" customWidth="1"/>
    <col min="11" max="11" width="9.140625" style="2" bestFit="1" customWidth="1"/>
    <col min="12" max="16384" width="8.8515625" style="2" customWidth="1"/>
  </cols>
  <sheetData>
    <row r="2" ht="30">
      <c r="B2" s="29" t="s">
        <v>44</v>
      </c>
    </row>
    <row r="4" spans="2:3" ht="23.25">
      <c r="B4" s="33">
        <v>2023</v>
      </c>
      <c r="C4" s="4"/>
    </row>
    <row r="5" spans="2:3" ht="15.75">
      <c r="B5" s="110" t="s">
        <v>185</v>
      </c>
      <c r="C5" s="4"/>
    </row>
    <row r="6" spans="2:4" ht="15.75">
      <c r="B6" s="4"/>
      <c r="C6" s="4"/>
      <c r="D6" s="41"/>
    </row>
    <row r="7" ht="15.75">
      <c r="D7" s="68" t="s">
        <v>4</v>
      </c>
    </row>
    <row r="8" spans="2:6" ht="31.5">
      <c r="B8" s="11"/>
      <c r="C8" s="36" t="s">
        <v>19</v>
      </c>
      <c r="D8" s="37" t="s">
        <v>20</v>
      </c>
      <c r="F8" s="8" t="s">
        <v>1</v>
      </c>
    </row>
    <row r="9" spans="2:6" ht="15.75">
      <c r="B9" s="11"/>
      <c r="C9" s="17"/>
      <c r="D9" s="17"/>
      <c r="F9" s="18"/>
    </row>
    <row r="10" spans="2:10" ht="15.75">
      <c r="B10" s="13" t="s">
        <v>42</v>
      </c>
      <c r="C10" s="6"/>
      <c r="D10" s="32">
        <v>23597</v>
      </c>
      <c r="F10" s="6">
        <v>23597</v>
      </c>
      <c r="J10" s="43"/>
    </row>
    <row r="11" spans="2:10" ht="15.75">
      <c r="B11" s="13" t="s">
        <v>36</v>
      </c>
      <c r="C11" s="6">
        <v>0</v>
      </c>
      <c r="D11" s="32"/>
      <c r="F11" s="6">
        <f>+C11+D11</f>
        <v>0</v>
      </c>
      <c r="J11" s="43"/>
    </row>
    <row r="12" spans="2:10" ht="15.75">
      <c r="B12" s="13" t="s">
        <v>43</v>
      </c>
      <c r="C12" s="6"/>
      <c r="D12" s="6">
        <v>131000</v>
      </c>
      <c r="F12" s="6">
        <f>+C12+D12</f>
        <v>131000</v>
      </c>
      <c r="J12" s="43"/>
    </row>
    <row r="13" spans="2:6" ht="15.75">
      <c r="B13" s="13" t="s">
        <v>1</v>
      </c>
      <c r="C13" s="6">
        <f>SUM(C10:C12)</f>
        <v>0</v>
      </c>
      <c r="D13" s="6">
        <f>SUM(D10:D12)</f>
        <v>154597</v>
      </c>
      <c r="E13" s="12"/>
      <c r="F13" s="6">
        <f>SUM(F10:F12)</f>
        <v>154597</v>
      </c>
    </row>
    <row r="14" spans="2:6" ht="15.75">
      <c r="B14" s="11"/>
      <c r="C14" s="12"/>
      <c r="D14" s="12"/>
      <c r="E14" s="12"/>
      <c r="F14" s="12"/>
    </row>
    <row r="15" spans="2:6" ht="15.75">
      <c r="B15" s="11"/>
      <c r="C15" s="12"/>
      <c r="D15" s="12"/>
      <c r="F15" s="12"/>
    </row>
    <row r="16" spans="2:6" ht="31.5">
      <c r="B16" s="5" t="s">
        <v>21</v>
      </c>
      <c r="C16" s="36" t="s">
        <v>19</v>
      </c>
      <c r="D16" s="60" t="str">
        <f>+D8</f>
        <v>aktuelt år</v>
      </c>
      <c r="E16" s="22"/>
      <c r="F16" s="19"/>
    </row>
    <row r="17" spans="2:6" ht="15.75">
      <c r="B17" s="82" t="s">
        <v>22</v>
      </c>
      <c r="C17" s="35"/>
      <c r="D17" s="34"/>
      <c r="F17" s="16">
        <f aca="true" t="shared" si="0" ref="F17:F25">SUM(C17:D17)</f>
        <v>0</v>
      </c>
    </row>
    <row r="18" spans="2:6" ht="15.75">
      <c r="B18" s="24" t="s">
        <v>79</v>
      </c>
      <c r="C18" s="35"/>
      <c r="D18" s="34"/>
      <c r="F18" s="16">
        <f t="shared" si="0"/>
        <v>0</v>
      </c>
    </row>
    <row r="19" spans="2:6" ht="15.75">
      <c r="B19" s="82" t="s">
        <v>35</v>
      </c>
      <c r="C19" s="35"/>
      <c r="D19" s="34"/>
      <c r="F19" s="16">
        <f t="shared" si="0"/>
        <v>0</v>
      </c>
    </row>
    <row r="20" spans="2:6" ht="15.75">
      <c r="B20" s="82" t="s">
        <v>34</v>
      </c>
      <c r="C20" s="35"/>
      <c r="D20" s="34"/>
      <c r="F20" s="16">
        <f t="shared" si="0"/>
        <v>0</v>
      </c>
    </row>
    <row r="21" spans="2:6" ht="15.75" customHeight="1">
      <c r="B21" s="82" t="s">
        <v>80</v>
      </c>
      <c r="C21" s="35"/>
      <c r="D21" s="34"/>
      <c r="F21" s="16">
        <f t="shared" si="0"/>
        <v>0</v>
      </c>
    </row>
    <row r="22" spans="2:6" ht="15.75" customHeight="1">
      <c r="B22" s="82" t="s">
        <v>33</v>
      </c>
      <c r="C22" s="35"/>
      <c r="D22" s="15"/>
      <c r="F22" s="16">
        <f t="shared" si="0"/>
        <v>0</v>
      </c>
    </row>
    <row r="23" spans="2:6" ht="15.75" customHeight="1">
      <c r="B23" s="82" t="s">
        <v>81</v>
      </c>
      <c r="C23" s="35"/>
      <c r="D23" s="15"/>
      <c r="F23" s="16">
        <f t="shared" si="0"/>
        <v>0</v>
      </c>
    </row>
    <row r="24" spans="2:6" ht="15.75" customHeight="1">
      <c r="B24" s="82" t="s">
        <v>38</v>
      </c>
      <c r="C24" s="35"/>
      <c r="D24" s="15"/>
      <c r="F24" s="16">
        <f t="shared" si="0"/>
        <v>0</v>
      </c>
    </row>
    <row r="25" spans="2:6" ht="15.75" customHeight="1">
      <c r="B25" s="82" t="s">
        <v>25</v>
      </c>
      <c r="C25" s="35"/>
      <c r="D25" s="15"/>
      <c r="F25" s="16">
        <f t="shared" si="0"/>
        <v>0</v>
      </c>
    </row>
    <row r="26" spans="2:6" ht="15.75" customHeight="1">
      <c r="B26" s="102" t="s">
        <v>104</v>
      </c>
      <c r="C26" s="35"/>
      <c r="D26" s="15"/>
      <c r="F26" s="16">
        <f aca="true" t="shared" si="1" ref="F26:F31">SUM(C26:D26)</f>
        <v>0</v>
      </c>
    </row>
    <row r="27" spans="2:6" ht="15.75" customHeight="1">
      <c r="B27" s="82" t="s">
        <v>155</v>
      </c>
      <c r="C27" s="35"/>
      <c r="D27" s="15"/>
      <c r="F27" s="16">
        <f t="shared" si="1"/>
        <v>0</v>
      </c>
    </row>
    <row r="28" spans="2:6" ht="15.75" customHeight="1">
      <c r="B28" s="102"/>
      <c r="C28" s="35"/>
      <c r="D28" s="103"/>
      <c r="F28" s="16">
        <f t="shared" si="1"/>
        <v>0</v>
      </c>
    </row>
    <row r="29" spans="2:6" ht="15.75" customHeight="1">
      <c r="B29" s="102"/>
      <c r="C29" s="35"/>
      <c r="D29" s="104"/>
      <c r="F29" s="16">
        <f t="shared" si="1"/>
        <v>0</v>
      </c>
    </row>
    <row r="30" spans="2:6" ht="15.75">
      <c r="B30" s="105" t="s">
        <v>103</v>
      </c>
      <c r="C30" s="35"/>
      <c r="D30" s="104"/>
      <c r="F30" s="16">
        <f t="shared" si="1"/>
        <v>0</v>
      </c>
    </row>
    <row r="31" spans="2:6" ht="15.75" customHeight="1">
      <c r="B31" s="90" t="s">
        <v>4</v>
      </c>
      <c r="C31" s="35"/>
      <c r="D31" s="91" t="s">
        <v>4</v>
      </c>
      <c r="F31" s="16">
        <f t="shared" si="1"/>
        <v>0</v>
      </c>
    </row>
    <row r="32" spans="2:7" ht="15.75">
      <c r="B32" s="5" t="s">
        <v>23</v>
      </c>
      <c r="C32" s="14">
        <f>SUM(C17:C30)</f>
        <v>0</v>
      </c>
      <c r="D32" s="14">
        <f>SUM(D17:D30)</f>
        <v>0</v>
      </c>
      <c r="E32" s="7"/>
      <c r="F32" s="14">
        <f>SUM(F17:F30)</f>
        <v>0</v>
      </c>
      <c r="G32" s="31"/>
    </row>
    <row r="33" spans="2:6" ht="15.75">
      <c r="B33" s="11"/>
      <c r="C33" s="12"/>
      <c r="D33" s="12"/>
      <c r="F33" s="12"/>
    </row>
    <row r="34" spans="2:6" ht="15.75">
      <c r="B34" s="11"/>
      <c r="C34" s="11"/>
      <c r="D34" s="12"/>
      <c r="F34" s="12"/>
    </row>
    <row r="35" spans="2:6" ht="47.25">
      <c r="B35" s="5" t="s">
        <v>24</v>
      </c>
      <c r="C35" s="60" t="str">
        <f>+C16</f>
        <v>Gentagne år til år</v>
      </c>
      <c r="D35" s="60" t="str">
        <f>+D16</f>
        <v>aktuelt år</v>
      </c>
      <c r="E35" s="21"/>
      <c r="F35" s="20" t="s">
        <v>4</v>
      </c>
    </row>
    <row r="36" spans="2:6" ht="16.5" customHeight="1">
      <c r="B36" s="9" t="s">
        <v>5</v>
      </c>
      <c r="C36" s="42">
        <f>+Registrering!C20-Registrering!D20</f>
        <v>-4608</v>
      </c>
      <c r="D36" s="42">
        <f>+Registrering!E20-Registrering!F20</f>
        <v>-158</v>
      </c>
      <c r="F36" s="42">
        <f>SUM(C36:D36)</f>
        <v>-4766</v>
      </c>
    </row>
    <row r="37" spans="2:6" ht="16.5" customHeight="1">
      <c r="B37" s="9" t="s">
        <v>6</v>
      </c>
      <c r="C37" s="7">
        <f>+Registrering!C40-Registrering!D40</f>
        <v>0</v>
      </c>
      <c r="D37" s="7">
        <f>+Registrering!E40-Registrering!F40</f>
        <v>-7792</v>
      </c>
      <c r="F37" s="7">
        <f>SUM(C37:D37)</f>
        <v>-7792</v>
      </c>
    </row>
    <row r="38" spans="2:6" ht="16.5" customHeight="1">
      <c r="B38" s="9" t="s">
        <v>7</v>
      </c>
      <c r="C38" s="7">
        <f>+Registrering!C59-Registrering!D59</f>
        <v>0</v>
      </c>
      <c r="D38" s="7">
        <f>+Registrering!E59-Registrering!F59</f>
        <v>-4634</v>
      </c>
      <c r="F38" s="7">
        <f aca="true" t="shared" si="2" ref="F38:F47">SUM(C38:D38)</f>
        <v>-4634</v>
      </c>
    </row>
    <row r="39" spans="2:6" ht="16.5" customHeight="1">
      <c r="B39" s="9" t="s">
        <v>8</v>
      </c>
      <c r="C39" s="7">
        <f>+Registrering!C80-Registrering!D80</f>
        <v>0</v>
      </c>
      <c r="D39" s="7">
        <f>+Registrering!E80-Registrering!F80</f>
        <v>-8747</v>
      </c>
      <c r="F39" s="7">
        <f t="shared" si="2"/>
        <v>-8747</v>
      </c>
    </row>
    <row r="40" spans="2:6" ht="16.5" customHeight="1">
      <c r="B40" s="9" t="s">
        <v>0</v>
      </c>
      <c r="C40" s="7">
        <f>+Registrering!C101-Registrering!D101</f>
        <v>0</v>
      </c>
      <c r="D40" s="7">
        <f>+Registrering!E101-Registrering!F101</f>
        <v>-13277</v>
      </c>
      <c r="F40" s="7">
        <f t="shared" si="2"/>
        <v>-13277</v>
      </c>
    </row>
    <row r="41" spans="2:6" ht="16.5" customHeight="1">
      <c r="B41" s="9" t="s">
        <v>9</v>
      </c>
      <c r="C41" s="7">
        <f>+Registrering!C123-Registrering!D123</f>
        <v>0</v>
      </c>
      <c r="D41" s="7">
        <f>+Registrering!E123-Registrering!F123</f>
        <v>-24821</v>
      </c>
      <c r="F41" s="7">
        <f t="shared" si="2"/>
        <v>-24821</v>
      </c>
    </row>
    <row r="42" spans="2:6" ht="16.5" customHeight="1">
      <c r="B42" s="9" t="s">
        <v>10</v>
      </c>
      <c r="C42" s="7">
        <f>+Registrering!C135-Registrering!D135</f>
        <v>0</v>
      </c>
      <c r="D42" s="7">
        <f>+Registrering!E135-Registrering!F135</f>
        <v>-508</v>
      </c>
      <c r="F42" s="7">
        <f t="shared" si="2"/>
        <v>-508</v>
      </c>
    </row>
    <row r="43" spans="2:6" ht="16.5" customHeight="1">
      <c r="B43" s="9" t="s">
        <v>11</v>
      </c>
      <c r="C43" s="7">
        <f>+Registrering!C154-Registrering!D154</f>
        <v>0</v>
      </c>
      <c r="D43" s="7">
        <f>+Registrering!E154-Registrering!F154</f>
        <v>-27504.75</v>
      </c>
      <c r="F43" s="7">
        <f t="shared" si="2"/>
        <v>-27504.75</v>
      </c>
    </row>
    <row r="44" spans="2:6" ht="16.5" customHeight="1">
      <c r="B44" s="9" t="s">
        <v>12</v>
      </c>
      <c r="C44" s="7">
        <f>+Registrering!C174-Registrering!D174</f>
        <v>0</v>
      </c>
      <c r="D44" s="7">
        <f>+Registrering!E174-Registrering!F174</f>
        <v>-12442.099999999999</v>
      </c>
      <c r="F44" s="7">
        <f t="shared" si="2"/>
        <v>-12442.099999999999</v>
      </c>
    </row>
    <row r="45" spans="2:6" ht="16.5" customHeight="1">
      <c r="B45" s="9" t="s">
        <v>13</v>
      </c>
      <c r="C45" s="7">
        <f>+Registrering!C202-Registrering!D202</f>
        <v>0</v>
      </c>
      <c r="D45" s="7">
        <f>+Registrering!E202-Registrering!F202</f>
        <v>-20271</v>
      </c>
      <c r="F45" s="7">
        <f t="shared" si="2"/>
        <v>-20271</v>
      </c>
    </row>
    <row r="46" spans="2:6" ht="16.5" customHeight="1">
      <c r="B46" s="9" t="s">
        <v>14</v>
      </c>
      <c r="C46" s="7">
        <f>+Registrering!C224-Registrering!D224</f>
        <v>21341</v>
      </c>
      <c r="D46" s="7">
        <f>+Registrering!E224-Registrering!F224</f>
        <v>-2776</v>
      </c>
      <c r="F46" s="7">
        <f t="shared" si="2"/>
        <v>18565</v>
      </c>
    </row>
    <row r="47" spans="2:6" ht="16.5" customHeight="1">
      <c r="B47" s="9" t="s">
        <v>15</v>
      </c>
      <c r="C47" s="7">
        <f>+Registrering!C268-Registrering!D268</f>
        <v>14248</v>
      </c>
      <c r="D47" s="7">
        <f>+Registrering!E268-Registrering!F268</f>
        <v>-50485.25</v>
      </c>
      <c r="F47" s="7">
        <f t="shared" si="2"/>
        <v>-36237.25</v>
      </c>
    </row>
    <row r="48" spans="2:6" ht="16.5" customHeight="1">
      <c r="B48" s="9"/>
      <c r="C48" s="7"/>
      <c r="D48" s="7"/>
      <c r="F48" s="7"/>
    </row>
    <row r="49" spans="2:6" ht="15.75">
      <c r="B49" s="5" t="s">
        <v>1</v>
      </c>
      <c r="C49" s="6">
        <f>SUM(C36:C47)</f>
        <v>30981</v>
      </c>
      <c r="D49" s="6">
        <f>SUM(D36:D47)</f>
        <v>-173416.1</v>
      </c>
      <c r="F49" s="6">
        <f>SUM(F36:F47)</f>
        <v>-142435.1</v>
      </c>
    </row>
    <row r="50" spans="2:8" ht="16.5" customHeight="1">
      <c r="B50" s="40"/>
      <c r="C50" s="16"/>
      <c r="D50" s="7"/>
      <c r="F50" s="16"/>
      <c r="H50" s="43"/>
    </row>
    <row r="51" spans="2:6" ht="15.75">
      <c r="B51" s="11"/>
      <c r="C51" s="23"/>
      <c r="D51" s="23"/>
      <c r="F51" s="23"/>
    </row>
    <row r="52" spans="2:6" ht="15.75">
      <c r="B52" s="5" t="s">
        <v>21</v>
      </c>
      <c r="C52" s="6">
        <f>-C32</f>
        <v>0</v>
      </c>
      <c r="D52" s="6">
        <f>-D32</f>
        <v>0</v>
      </c>
      <c r="F52" s="6">
        <f>-F32</f>
        <v>0</v>
      </c>
    </row>
    <row r="53" ht="15">
      <c r="D53" s="2"/>
    </row>
    <row r="54" spans="2:6" ht="15.75">
      <c r="B54" s="5" t="s">
        <v>16</v>
      </c>
      <c r="C54" s="6">
        <f>+C13+C49+C52</f>
        <v>30981</v>
      </c>
      <c r="D54" s="6">
        <f>+D13+D49+D52</f>
        <v>-18819.100000000006</v>
      </c>
      <c r="E54" s="12" t="s">
        <v>4</v>
      </c>
      <c r="F54" s="6">
        <f>+F13+F49+F52</f>
        <v>12161.899999999994</v>
      </c>
    </row>
    <row r="55" spans="2:3" ht="15">
      <c r="B55" s="10" t="s">
        <v>17</v>
      </c>
      <c r="C55" s="10"/>
    </row>
    <row r="56" spans="2:3" ht="15">
      <c r="B56" s="10" t="s">
        <v>18</v>
      </c>
      <c r="C56" s="10"/>
    </row>
  </sheetData>
  <sheetProtection/>
  <conditionalFormatting sqref="C1:F65536">
    <cfRule type="cellIs" priority="2" dxfId="13" operator="lessThan" stopIfTrue="1">
      <formula>0</formula>
    </cfRule>
    <cfRule type="cellIs" priority="3" dxfId="11" operator="lessThan" stopIfTrue="1">
      <formula>0</formula>
    </cfRule>
    <cfRule type="cellIs" priority="5" dxfId="14" operator="lessThan" stopIfTrue="1">
      <formula>0</formula>
    </cfRule>
    <cfRule type="expression" priority="6" dxfId="9" stopIfTrue="1">
      <formula>"&lt;0"</formula>
    </cfRule>
    <cfRule type="colorScale" priority="7" dxfId="4">
      <colorScale>
        <cfvo type="num" val="&quot;&lt;0&quot;"/>
        <cfvo type="max"/>
        <color rgb="FFFF7128"/>
        <color rgb="FFFFEF9C"/>
      </colorScale>
    </cfRule>
    <cfRule type="aboveAverage" priority="8" dxfId="4" stopIfTrue="1" aboveAverage="0">
      <formula>C1&lt;AVERAGE($C$1:$F$65536)</formula>
    </cfRule>
  </conditionalFormatting>
  <conditionalFormatting sqref="H45">
    <cfRule type="cellIs" priority="4" dxfId="13" operator="lessThan" stopIfTrue="1">
      <formula>0</formula>
    </cfRule>
  </conditionalFormatting>
  <conditionalFormatting sqref="B10">
    <cfRule type="cellIs" priority="1" dxfId="14" operator="lessThan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Width="0" fitToHeight="1" horizontalDpi="600" verticalDpi="600" orientation="portrait" paperSize="9" scale="83" r:id="rId1"/>
  <headerFooter>
    <oddFooter>&amp;C&amp;F&amp;RSide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F24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2" max="2" width="28.28125" style="0" customWidth="1"/>
    <col min="3" max="3" width="19.00390625" style="0" customWidth="1"/>
    <col min="4" max="4" width="12.421875" style="0" bestFit="1" customWidth="1"/>
    <col min="6" max="6" width="12.7109375" style="0" customWidth="1"/>
  </cols>
  <sheetData>
    <row r="2" ht="30">
      <c r="B2" s="29" t="s">
        <v>41</v>
      </c>
    </row>
    <row r="3" ht="15" customHeight="1">
      <c r="B3" s="29"/>
    </row>
    <row r="4" ht="12.75" customHeight="1">
      <c r="B4" s="29" t="s">
        <v>4</v>
      </c>
    </row>
    <row r="6" spans="2:6" ht="15.75">
      <c r="B6" s="11"/>
      <c r="C6" s="66" t="s">
        <v>19</v>
      </c>
      <c r="D6" s="111" t="s">
        <v>20</v>
      </c>
      <c r="E6" s="3"/>
      <c r="F6" s="8" t="s">
        <v>1</v>
      </c>
    </row>
    <row r="7" spans="2:6" ht="15.75">
      <c r="B7" s="61" t="s">
        <v>28</v>
      </c>
      <c r="C7" s="62"/>
      <c r="D7" s="62"/>
      <c r="E7" s="3"/>
      <c r="F7" s="18"/>
    </row>
    <row r="8" spans="2:6" ht="15.75">
      <c r="B8" s="13" t="s">
        <v>42</v>
      </c>
      <c r="C8" s="6">
        <f>+Månedsrapport!C10</f>
        <v>0</v>
      </c>
      <c r="D8" s="6">
        <f>+Månedsrapport!D10</f>
        <v>23597</v>
      </c>
      <c r="E8" s="3"/>
      <c r="F8" s="6">
        <f>SUM(C8:D8)</f>
        <v>23597</v>
      </c>
    </row>
    <row r="9" spans="2:6" ht="15.75">
      <c r="B9" s="13" t="s">
        <v>37</v>
      </c>
      <c r="C9" s="6"/>
      <c r="D9" s="6">
        <f>+Månedsrapport!D11</f>
        <v>0</v>
      </c>
      <c r="E9" s="3"/>
      <c r="F9" s="6">
        <f>SUM(C9:D9)</f>
        <v>0</v>
      </c>
    </row>
    <row r="10" spans="2:6" ht="15.75">
      <c r="B10" s="13" t="s">
        <v>43</v>
      </c>
      <c r="C10" s="6">
        <f>+Månedsrapport!C12</f>
        <v>0</v>
      </c>
      <c r="D10" s="6">
        <f>+Månedsrapport!D12</f>
        <v>131000</v>
      </c>
      <c r="E10" s="3"/>
      <c r="F10" s="6">
        <f>SUM(C10:D10)</f>
        <v>131000</v>
      </c>
    </row>
    <row r="11" spans="2:6" ht="15.75">
      <c r="B11" s="13" t="s">
        <v>1</v>
      </c>
      <c r="C11" s="6">
        <f>SUM(C8:C10)</f>
        <v>0</v>
      </c>
      <c r="D11" s="6">
        <f>SUM(D8:D10)</f>
        <v>154597</v>
      </c>
      <c r="E11" s="12"/>
      <c r="F11" s="6">
        <f>SUM(F8:F10)</f>
        <v>154597</v>
      </c>
    </row>
    <row r="12" spans="2:6" ht="15.75">
      <c r="B12" s="11"/>
      <c r="C12" s="12"/>
      <c r="D12" s="12"/>
      <c r="E12" s="12"/>
      <c r="F12" s="12"/>
    </row>
    <row r="15" spans="2:5" ht="15.75">
      <c r="B15" s="93" t="s">
        <v>29</v>
      </c>
      <c r="C15" s="63"/>
      <c r="D15" s="63"/>
      <c r="E15" s="1"/>
    </row>
    <row r="16" spans="2:6" ht="15.75">
      <c r="B16" s="25" t="s">
        <v>26</v>
      </c>
      <c r="C16" s="6">
        <f>+Registrering!C275</f>
        <v>36252</v>
      </c>
      <c r="D16" s="6">
        <f>+Registrering!E275</f>
        <v>28283</v>
      </c>
      <c r="E16" s="12"/>
      <c r="F16" s="6">
        <f>SUM(C16:D16)</f>
        <v>64535</v>
      </c>
    </row>
    <row r="17" spans="2:6" ht="15.75">
      <c r="B17" s="25" t="s">
        <v>27</v>
      </c>
      <c r="C17" s="6">
        <f>+Registrering!D275</f>
        <v>5271</v>
      </c>
      <c r="D17" s="6">
        <f>+Registrering!F275</f>
        <v>201699.1</v>
      </c>
      <c r="E17" s="12"/>
      <c r="F17" s="6">
        <f>SUM(C17:D17)</f>
        <v>206970.1</v>
      </c>
    </row>
    <row r="18" spans="2:6" ht="15.75">
      <c r="B18" s="25" t="s">
        <v>30</v>
      </c>
      <c r="C18" s="6">
        <f>+C16-C17</f>
        <v>30981</v>
      </c>
      <c r="D18" s="6">
        <f>+D16-D17</f>
        <v>-173416.1</v>
      </c>
      <c r="E18" s="12" t="s">
        <v>4</v>
      </c>
      <c r="F18" s="6">
        <f>+F16-F17</f>
        <v>-142435.1</v>
      </c>
    </row>
    <row r="19" spans="2:6" ht="15.75">
      <c r="B19" s="24"/>
      <c r="C19" s="12"/>
      <c r="D19" s="12"/>
      <c r="E19" s="12"/>
      <c r="F19" s="12"/>
    </row>
    <row r="20" spans="2:6" ht="15.75">
      <c r="B20" s="92" t="s">
        <v>40</v>
      </c>
      <c r="C20" s="65"/>
      <c r="D20" s="65"/>
      <c r="E20" s="12"/>
      <c r="F20" s="12"/>
    </row>
    <row r="21" spans="2:6" ht="15.75">
      <c r="B21" s="25" t="s">
        <v>31</v>
      </c>
      <c r="C21" s="64">
        <f>+C11+C18</f>
        <v>30981</v>
      </c>
      <c r="D21" s="64">
        <f>+D11+D18</f>
        <v>-18819.100000000006</v>
      </c>
      <c r="E21" s="27" t="s">
        <v>32</v>
      </c>
      <c r="F21" s="28">
        <f>+F11+F18</f>
        <v>12161.899999999994</v>
      </c>
    </row>
    <row r="23" ht="15.75">
      <c r="B23" s="26" t="s">
        <v>17</v>
      </c>
    </row>
    <row r="24" ht="15.75">
      <c r="B24" s="26" t="s">
        <v>18</v>
      </c>
    </row>
  </sheetData>
  <sheetProtection/>
  <conditionalFormatting sqref="A1:IV65536">
    <cfRule type="cellIs" priority="6" dxfId="14" operator="lessThan" stopIfTrue="1">
      <formula>0</formula>
    </cfRule>
  </conditionalFormatting>
  <conditionalFormatting sqref="C1:F65536">
    <cfRule type="cellIs" priority="1" dxfId="13" operator="lessThan" stopIfTrue="1">
      <formula>0</formula>
    </cfRule>
    <cfRule type="cellIs" priority="2" dxfId="14" operator="lessThan" stopIfTrue="1">
      <formula>0</formula>
    </cfRule>
    <cfRule type="cellIs" priority="3" dxfId="1" operator="lessThan" stopIfTrue="1">
      <formula>0</formula>
    </cfRule>
    <cfRule type="cellIs" priority="4" dxfId="1" operator="lessThan" stopIfTrue="1">
      <formula>0</formula>
    </cfRule>
    <cfRule type="cellIs" priority="5" dxfId="0" operator="lessThan" stopIfTrue="1">
      <formula>137142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Vallensbæk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</dc:creator>
  <cp:keywords/>
  <dc:description/>
  <cp:lastModifiedBy>Henrik Germann Stjernholm</cp:lastModifiedBy>
  <cp:lastPrinted>2024-01-16T12:47:16Z</cp:lastPrinted>
  <dcterms:created xsi:type="dcterms:W3CDTF">2015-04-13T12:00:11Z</dcterms:created>
  <dcterms:modified xsi:type="dcterms:W3CDTF">2024-02-06T10:02:54Z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0x010100AA87DAE68B0936448E751E4363D5E15C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